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32800" windowHeight="236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44" i="1"/>
  <c r="G44" i="1"/>
  <c r="E39" i="1"/>
  <c r="G39" i="1"/>
  <c r="E33" i="1"/>
  <c r="G33" i="1"/>
  <c r="E34" i="1"/>
  <c r="G34" i="1"/>
  <c r="E32" i="1"/>
  <c r="G32" i="1"/>
  <c r="G35" i="1"/>
  <c r="G40" i="1"/>
  <c r="S27" i="1"/>
  <c r="U26" i="1"/>
  <c r="G26" i="1"/>
  <c r="Q26" i="1"/>
  <c r="U25" i="1"/>
  <c r="G25" i="1"/>
  <c r="M25" i="1"/>
  <c r="S20" i="1"/>
  <c r="U19" i="1"/>
  <c r="U18" i="1"/>
  <c r="U8" i="1"/>
  <c r="U9" i="1"/>
  <c r="U10" i="1"/>
  <c r="U11" i="1"/>
  <c r="U12" i="1"/>
  <c r="U7" i="1"/>
  <c r="S13" i="1"/>
  <c r="C49" i="1"/>
  <c r="G19" i="1"/>
  <c r="Q19" i="1"/>
  <c r="G18" i="1"/>
  <c r="Q18" i="1"/>
  <c r="G12" i="1"/>
  <c r="K12" i="1"/>
  <c r="G10" i="1"/>
  <c r="Q10" i="1"/>
  <c r="G11" i="1"/>
  <c r="O11" i="1"/>
  <c r="G9" i="1"/>
  <c r="M9" i="1"/>
  <c r="G8" i="1"/>
  <c r="M8" i="1"/>
  <c r="G7" i="1"/>
  <c r="Q7" i="1"/>
  <c r="U27" i="1"/>
  <c r="G58" i="1"/>
  <c r="G61" i="1"/>
  <c r="I25" i="1"/>
  <c r="O25" i="1"/>
  <c r="M26" i="1"/>
  <c r="M27" i="1"/>
  <c r="Q25" i="1"/>
  <c r="O26" i="1"/>
  <c r="I26" i="1"/>
  <c r="G27" i="1"/>
  <c r="O10" i="1"/>
  <c r="K11" i="1"/>
  <c r="U20" i="1"/>
  <c r="I8" i="1"/>
  <c r="O8" i="1"/>
  <c r="K10" i="1"/>
  <c r="Q8" i="1"/>
  <c r="K8" i="1"/>
  <c r="I11" i="1"/>
  <c r="M12" i="1"/>
  <c r="I10" i="1"/>
  <c r="Q9" i="1"/>
  <c r="O9" i="1"/>
  <c r="M11" i="1"/>
  <c r="I9" i="1"/>
  <c r="K9" i="1"/>
  <c r="M10" i="1"/>
  <c r="Q12" i="1"/>
  <c r="G13" i="1"/>
  <c r="Q13" i="1"/>
  <c r="O12" i="1"/>
  <c r="Q11" i="1"/>
  <c r="I7" i="1"/>
  <c r="C32" i="1"/>
  <c r="K7" i="1"/>
  <c r="I12" i="1"/>
  <c r="M7" i="1"/>
  <c r="U13" i="1"/>
  <c r="I19" i="1"/>
  <c r="K18" i="1"/>
  <c r="M19" i="1"/>
  <c r="O18" i="1"/>
  <c r="O19" i="1"/>
  <c r="G20" i="1"/>
  <c r="I18" i="1"/>
  <c r="I20" i="1"/>
  <c r="K19" i="1"/>
  <c r="M18" i="1"/>
  <c r="O7" i="1"/>
  <c r="C50" i="1"/>
  <c r="C33" i="1"/>
  <c r="I27" i="1"/>
  <c r="Q27" i="1"/>
  <c r="O27" i="1"/>
  <c r="M20" i="1"/>
  <c r="C46" i="1"/>
  <c r="M13" i="1"/>
  <c r="C45" i="1"/>
  <c r="K13" i="1"/>
  <c r="C44" i="1"/>
  <c r="O13" i="1"/>
  <c r="I13" i="1"/>
  <c r="Q20" i="1"/>
  <c r="C48" i="1"/>
  <c r="O20" i="1"/>
  <c r="K20" i="1"/>
  <c r="C47" i="1"/>
  <c r="C39" i="1"/>
  <c r="C34" i="1"/>
</calcChain>
</file>

<file path=xl/sharedStrings.xml><?xml version="1.0" encoding="utf-8"?>
<sst xmlns="http://schemas.openxmlformats.org/spreadsheetml/2006/main" count="312" uniqueCount="120">
  <si>
    <t>Description</t>
  </si>
  <si>
    <t>532nm - Acrylate</t>
  </si>
  <si>
    <t>Location</t>
  </si>
  <si>
    <t xml:space="preserve"> ISCT6</t>
  </si>
  <si>
    <t>FTS61A</t>
  </si>
  <si>
    <t>Polishing supplies</t>
  </si>
  <si>
    <t>Stainless Steel Sleeve for Ø6.1 mm Tubing</t>
  </si>
  <si>
    <t>Reference</t>
  </si>
  <si>
    <t>Unit price</t>
  </si>
  <si>
    <t>Field</t>
  </si>
  <si>
    <t>Length (m)</t>
  </si>
  <si>
    <t>In air patch-cords</t>
  </si>
  <si>
    <t>Total Fiber length  to procure</t>
  </si>
  <si>
    <t>Total jacket length to procure</t>
  </si>
  <si>
    <t>Patch-cord Qty</t>
  </si>
  <si>
    <t>Procurement list for homemade fibers and feedtrhus for the sites</t>
  </si>
  <si>
    <t>Connectors</t>
  </si>
  <si>
    <t>Connectors Qty</t>
  </si>
  <si>
    <t>In vacuum patch-cords</t>
  </si>
  <si>
    <t>Seed to fiber switch</t>
  </si>
  <si>
    <t>CLF to fiber switch</t>
  </si>
  <si>
    <t>Qty needed per site</t>
  </si>
  <si>
    <t>Spares per site</t>
  </si>
  <si>
    <t>Total quantities are for 2 sites + spares</t>
  </si>
  <si>
    <t>Seed/CLF to chamber</t>
  </si>
  <si>
    <t>Supplies Order Summary</t>
  </si>
  <si>
    <t>Green pump to chamber</t>
  </si>
  <si>
    <t xml:space="preserve">Green pump to table flange </t>
  </si>
  <si>
    <t>Fiber switch to table flange</t>
  </si>
  <si>
    <t>Thorlabs Jacket</t>
  </si>
  <si>
    <t xml:space="preserve">FT061PS </t>
  </si>
  <si>
    <t>Thorlabs Sleeves</t>
  </si>
  <si>
    <t>Thorlabs Connectors</t>
  </si>
  <si>
    <t>Sleeves Qty</t>
  </si>
  <si>
    <t>CAPFM</t>
  </si>
  <si>
    <t>Total</t>
  </si>
  <si>
    <t>-</t>
  </si>
  <si>
    <t>HAM6</t>
  </si>
  <si>
    <t>Peek Jacket</t>
  </si>
  <si>
    <t>Epoxy</t>
  </si>
  <si>
    <t>Seringes</t>
  </si>
  <si>
    <t>Thorlabs Mating sleeves</t>
  </si>
  <si>
    <t>ADAFCPM2</t>
  </si>
  <si>
    <t>Connectors Caps</t>
  </si>
  <si>
    <t>Connectors Caps Qty</t>
  </si>
  <si>
    <t>Nufern Optical Fiber</t>
  </si>
  <si>
    <t>1064nm - Acrylate</t>
  </si>
  <si>
    <t>Ferules</t>
  </si>
  <si>
    <t>CAPF1</t>
  </si>
  <si>
    <t>1064nm - Polyimide</t>
  </si>
  <si>
    <t>Green Pump</t>
  </si>
  <si>
    <t>CLF/Seed</t>
  </si>
  <si>
    <t xml:space="preserve"> Jacket</t>
  </si>
  <si>
    <t>Braid peek</t>
  </si>
  <si>
    <t>FTS50A</t>
  </si>
  <si>
    <t>Fiber feedthrus</t>
  </si>
  <si>
    <t>Feedthru Qty</t>
  </si>
  <si>
    <t>Sleeves Caps</t>
  </si>
  <si>
    <t>Sleeves Caps Qty</t>
  </si>
  <si>
    <t>Nufern</t>
  </si>
  <si>
    <t>Total Price</t>
  </si>
  <si>
    <t>Link</t>
  </si>
  <si>
    <t>Wire Care</t>
  </si>
  <si>
    <t>Thorlabs</t>
  </si>
  <si>
    <t>PKN0.13BK</t>
  </si>
  <si>
    <t>In air jacket</t>
  </si>
  <si>
    <t>Sleeves - In air</t>
  </si>
  <si>
    <t>Sleeves - In vacuum</t>
  </si>
  <si>
    <t>Minimal length (m)/Qty needed</t>
  </si>
  <si>
    <t>Minimal length needed (m)</t>
  </si>
  <si>
    <t>Mating sleeves</t>
  </si>
  <si>
    <t>Grand Total</t>
  </si>
  <si>
    <t xml:space="preserve"> </t>
  </si>
  <si>
    <t>https://www.thorlabs.com/thorproduct.cfm?partnumber=FT061PS</t>
  </si>
  <si>
    <t>https://www.thorlabs.com/thorproduct.cfm?partnumber=FTS61A</t>
  </si>
  <si>
    <t xml:space="preserve"> Stainless Steel Sleeve for Ø6.1 mm Tubing</t>
  </si>
  <si>
    <t>https://www.thorlabs.com/thorproduct.cfm?partnumber=FTS50A</t>
  </si>
  <si>
    <t>https://www.thorlabs.com/thorproduct.cfm?partnumber=30126A3</t>
  </si>
  <si>
    <t>30126A3</t>
  </si>
  <si>
    <t>FC/APC Single Mode Connector, Ø126 µm Bore</t>
  </si>
  <si>
    <t>Stainless Steel Sleeve for Ø5.0 mm Tubing</t>
  </si>
  <si>
    <t>Metal Threaded Caps for FC Connectors, 4 Pack</t>
  </si>
  <si>
    <t>FC/APC Mating Sleeve, Narrow Precision Key</t>
  </si>
  <si>
    <t>https://www.thorlabs.com/thorproduct.cfm?partnumber=ADAFCPM2</t>
  </si>
  <si>
    <t>https://www.thorlabs.com/thorproduct.cfm?partnumber=CAPFM</t>
  </si>
  <si>
    <t>https://www.thorlabs.com/newgrouppage9.cfm?objectgroup_id=312&amp;pn=CAPF1#6729</t>
  </si>
  <si>
    <t>Metal Cap for FC/APC Mating Sleeves</t>
  </si>
  <si>
    <t>https://www.thorlabs.com/newgrouppage9.cfm?objectgroup_id=1452&amp;pn=353NDPK#1301</t>
  </si>
  <si>
    <t>Hi-Temp Epoxy, 4g Packets, 10 per Pack</t>
  </si>
  <si>
    <t xml:space="preserve"> 353NDPK</t>
  </si>
  <si>
    <t>Ruby DualScribe™ Fiber Optic Scribe</t>
  </si>
  <si>
    <t>https://www.thorlabs.com/thorproduct.cfm?partnumber=S90R</t>
  </si>
  <si>
    <t>Cleaver</t>
  </si>
  <si>
    <t>S90R</t>
  </si>
  <si>
    <t>3 cc Empty Epoxy Syringe, Package of 10</t>
  </si>
  <si>
    <t>https://www.thorlabs.com/thorproduct.cfm?partnumber=MS403-10</t>
  </si>
  <si>
    <t>MS403-10</t>
  </si>
  <si>
    <t>LF1D</t>
  </si>
  <si>
    <t>LF3D</t>
  </si>
  <si>
    <t>LF6D</t>
  </si>
  <si>
    <t>https://www.thorlabs.com/thorproduct.cfm?partnumber=LF1D</t>
  </si>
  <si>
    <t>https://www.thorlabs.com/thorproduct.cfm?partnumber=LF3D</t>
  </si>
  <si>
    <t>https://www.thorlabs.com/thorproduct.cfm?partnumber=LF6D</t>
  </si>
  <si>
    <t>LF1D 6" x 6" Diamond Lapping (Polishing) Sheets, 1 µm Grit (5 Sheets)</t>
  </si>
  <si>
    <t>6" x 6" Diamond Lapping (Polishing) Sheets, 3 µm Grit (5 Sheets)</t>
  </si>
  <si>
    <t>6" x 6" Diamond Lapping (Polishing) Sheets, 6 µm Grit (5 Sheets)</t>
  </si>
  <si>
    <t>SF230-10</t>
  </si>
  <si>
    <t>Ø2.5 mm Multimode (FC/PC, SC/PC, or ST®/PC) Stainless Steel Ferrule</t>
  </si>
  <si>
    <t>https://www.thorlabs.com/thorproduct.cfm?partnumber=SF230-10</t>
  </si>
  <si>
    <t>1060-OCT-P</t>
  </si>
  <si>
    <t>1060-OCT</t>
  </si>
  <si>
    <t>S460-HP</t>
  </si>
  <si>
    <t>https://www.wirecare.com/category/braided-sleeving/advanced-engineering/peek/pkn0.13bk-flexo-peek-1-8-5-ft-cuts?redirected=true</t>
  </si>
  <si>
    <t>Unit price per feet</t>
  </si>
  <si>
    <t>http://www.nufern.com/pam/optical_fibers/974/S460-HP/</t>
  </si>
  <si>
    <t>www.nufern.com/pam/optical_fibers/1188/1060-OCT/</t>
  </si>
  <si>
    <t>Total Length to order (m)</t>
  </si>
  <si>
    <t>LLO Order  (m)</t>
  </si>
  <si>
    <t>Total Length (m)/ Qty to order</t>
  </si>
  <si>
    <t>http://www.nufern.com/pam/optical_fibers/item/id/2811/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</si>
</sst>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4" fontId="0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quotePrefix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0" xfId="0" applyFont="1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quotePrefix="1" applyBorder="1" applyAlignment="1"/>
    <xf numFmtId="0" fontId="0" fillId="0" borderId="8" xfId="0" quotePrefix="1" applyBorder="1" applyAlignment="1"/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8" fontId="5" fillId="0" borderId="1" xfId="0" quotePrefix="1" applyNumberFormat="1" applyFont="1" applyBorder="1" applyAlignment="1">
      <alignment horizontal="center"/>
    </xf>
    <xf numFmtId="8" fontId="5" fillId="0" borderId="3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/>
    </xf>
    <xf numFmtId="6" fontId="5" fillId="0" borderId="1" xfId="0" quotePrefix="1" applyNumberFormat="1" applyFont="1" applyBorder="1" applyAlignment="1">
      <alignment horizontal="center"/>
    </xf>
    <xf numFmtId="0" fontId="3" fillId="0" borderId="1" xfId="2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2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thorlabs.com/thorproduct.cfm?partnumber=LF1D" TargetMode="External"/><Relationship Id="rId12" Type="http://schemas.openxmlformats.org/officeDocument/2006/relationships/hyperlink" Target="https://www.thorlabs.com/thorproduct.cfm?partnumber=LF3D" TargetMode="External"/><Relationship Id="rId13" Type="http://schemas.openxmlformats.org/officeDocument/2006/relationships/hyperlink" Target="https://www.thorlabs.com/thorproduct.cfm?partnumber=LF6D" TargetMode="External"/><Relationship Id="rId14" Type="http://schemas.openxmlformats.org/officeDocument/2006/relationships/hyperlink" Target="https://www.thorlabs.com/thorproduct.cfm?partnumber=SF230-10" TargetMode="External"/><Relationship Id="rId15" Type="http://schemas.openxmlformats.org/officeDocument/2006/relationships/hyperlink" Target="http://www.nufern.com/pam/optical_fibers/1188/1060-OCT/" TargetMode="External"/><Relationship Id="rId16" Type="http://schemas.openxmlformats.org/officeDocument/2006/relationships/hyperlink" Target="http://www.nufern.com/pam/optical_fibers/item/id/2811/" TargetMode="External"/><Relationship Id="rId1" Type="http://schemas.openxmlformats.org/officeDocument/2006/relationships/hyperlink" Target="https://www.thorlabs.com/thorproduct.cfm?partnumber=FT061PS" TargetMode="External"/><Relationship Id="rId2" Type="http://schemas.openxmlformats.org/officeDocument/2006/relationships/hyperlink" Target="https://www.thorlabs.com/thorproduct.cfm?partnumber=FTS61A" TargetMode="External"/><Relationship Id="rId3" Type="http://schemas.openxmlformats.org/officeDocument/2006/relationships/hyperlink" Target="https://www.thorlabs.com/thorproduct.cfm?partnumber=FTS50A" TargetMode="External"/><Relationship Id="rId4" Type="http://schemas.openxmlformats.org/officeDocument/2006/relationships/hyperlink" Target="https://www.thorlabs.com/thorproduct.cfm?partnumber=30126A3" TargetMode="External"/><Relationship Id="rId5" Type="http://schemas.openxmlformats.org/officeDocument/2006/relationships/hyperlink" Target="https://www.thorlabs.com/thorproduct.cfm?partnumber=ADAFCPM2" TargetMode="External"/><Relationship Id="rId6" Type="http://schemas.openxmlformats.org/officeDocument/2006/relationships/hyperlink" Target="https://www.thorlabs.com/thorproduct.cfm?partnumber=CAPFM" TargetMode="External"/><Relationship Id="rId7" Type="http://schemas.openxmlformats.org/officeDocument/2006/relationships/hyperlink" Target="https://www.thorlabs.com/newgrouppage9.cfm?objectgroup_id=312&amp;pn=CAPF1" TargetMode="External"/><Relationship Id="rId8" Type="http://schemas.openxmlformats.org/officeDocument/2006/relationships/hyperlink" Target="https://www.thorlabs.com/newgrouppage9.cfm?objectgroup_id=1452&amp;pn=353NDPK" TargetMode="External"/><Relationship Id="rId9" Type="http://schemas.openxmlformats.org/officeDocument/2006/relationships/hyperlink" Target="https://www.thorlabs.com/thorproduct.cfm?partnumber=S90R" TargetMode="External"/><Relationship Id="rId10" Type="http://schemas.openxmlformats.org/officeDocument/2006/relationships/hyperlink" Target="https://www.thorlabs.com/thorproduct.cfm?partnumber=MS403-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5"/>
  <sheetViews>
    <sheetView tabSelected="1" topLeftCell="A28" workbookViewId="0">
      <selection activeCell="H35" sqref="H35"/>
    </sheetView>
  </sheetViews>
  <sheetFormatPr baseColWidth="10" defaultColWidth="8.83203125" defaultRowHeight="14" x14ac:dyDescent="0"/>
  <cols>
    <col min="1" max="1" width="22" customWidth="1"/>
    <col min="2" max="2" width="25.6640625" customWidth="1"/>
    <col min="3" max="3" width="12.5" style="2" customWidth="1"/>
    <col min="4" max="4" width="11.5" customWidth="1"/>
    <col min="5" max="5" width="9.1640625" customWidth="1"/>
    <col min="6" max="6" width="8.83203125" customWidth="1"/>
    <col min="7" max="7" width="10.6640625" customWidth="1"/>
    <col min="8" max="8" width="19.1640625" customWidth="1"/>
    <col min="9" max="9" width="11.6640625" customWidth="1"/>
    <col min="10" max="11" width="11.5" customWidth="1"/>
    <col min="12" max="12" width="12.83203125" customWidth="1"/>
    <col min="13" max="13" width="8.5" customWidth="1"/>
    <col min="14" max="14" width="11.5" customWidth="1"/>
    <col min="15" max="15" width="12.5" customWidth="1"/>
    <col min="16" max="16" width="12.1640625" customWidth="1"/>
    <col min="17" max="17" width="12" customWidth="1"/>
    <col min="18" max="18" width="11.6640625" customWidth="1"/>
    <col min="20" max="20" width="10.83203125" customWidth="1"/>
    <col min="21" max="21" width="12" customWidth="1"/>
  </cols>
  <sheetData>
    <row r="2" spans="2:21">
      <c r="B2" s="1" t="s">
        <v>15</v>
      </c>
    </row>
    <row r="3" spans="2:21">
      <c r="B3" s="1" t="s">
        <v>23</v>
      </c>
      <c r="H3" t="s">
        <v>72</v>
      </c>
    </row>
    <row r="5" spans="2:21" s="14" customFormat="1" ht="41.25" customHeight="1">
      <c r="B5" s="56" t="s">
        <v>11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2:21" s="3" customFormat="1" ht="53.25" customHeight="1">
      <c r="B6" s="9" t="s">
        <v>0</v>
      </c>
      <c r="C6" s="11" t="s">
        <v>2</v>
      </c>
      <c r="D6" s="11" t="s">
        <v>10</v>
      </c>
      <c r="E6" s="11" t="s">
        <v>21</v>
      </c>
      <c r="F6" s="11" t="s">
        <v>22</v>
      </c>
      <c r="G6" s="11" t="s">
        <v>14</v>
      </c>
      <c r="H6" s="9" t="s">
        <v>45</v>
      </c>
      <c r="I6" s="9" t="s">
        <v>12</v>
      </c>
      <c r="J6" s="11" t="s">
        <v>29</v>
      </c>
      <c r="K6" s="11" t="s">
        <v>13</v>
      </c>
      <c r="L6" s="9" t="s">
        <v>31</v>
      </c>
      <c r="M6" s="9" t="s">
        <v>33</v>
      </c>
      <c r="N6" s="9" t="s">
        <v>32</v>
      </c>
      <c r="O6" s="9" t="s">
        <v>17</v>
      </c>
      <c r="P6" s="9" t="s">
        <v>43</v>
      </c>
      <c r="Q6" s="9" t="s">
        <v>44</v>
      </c>
      <c r="R6" s="9" t="s">
        <v>41</v>
      </c>
      <c r="S6" s="9" t="s">
        <v>33</v>
      </c>
      <c r="T6" s="9" t="s">
        <v>57</v>
      </c>
      <c r="U6" s="9" t="s">
        <v>58</v>
      </c>
    </row>
    <row r="7" spans="2:21">
      <c r="B7" s="5" t="s">
        <v>27</v>
      </c>
      <c r="C7" s="7" t="s">
        <v>3</v>
      </c>
      <c r="D7" s="7">
        <v>2</v>
      </c>
      <c r="E7" s="7">
        <v>1</v>
      </c>
      <c r="F7" s="7">
        <v>1</v>
      </c>
      <c r="G7" s="7">
        <f t="shared" ref="G7:G12" si="0">(E7+F7)*2</f>
        <v>4</v>
      </c>
      <c r="H7" s="8" t="s">
        <v>1</v>
      </c>
      <c r="I7" s="8">
        <f>G7*D7</f>
        <v>8</v>
      </c>
      <c r="J7" s="7" t="s">
        <v>30</v>
      </c>
      <c r="K7" s="7">
        <f>D7*G7</f>
        <v>8</v>
      </c>
      <c r="L7" s="8" t="s">
        <v>4</v>
      </c>
      <c r="M7" s="12">
        <f>G7*2</f>
        <v>8</v>
      </c>
      <c r="N7" s="7" t="s">
        <v>78</v>
      </c>
      <c r="O7" s="7">
        <f>G7*2</f>
        <v>8</v>
      </c>
      <c r="P7" s="12" t="s">
        <v>34</v>
      </c>
      <c r="Q7" s="12">
        <f>G7*2</f>
        <v>8</v>
      </c>
      <c r="R7" s="7" t="s">
        <v>42</v>
      </c>
      <c r="S7" s="7">
        <v>2</v>
      </c>
      <c r="T7" s="12" t="s">
        <v>48</v>
      </c>
      <c r="U7" s="12">
        <f>2*S7</f>
        <v>4</v>
      </c>
    </row>
    <row r="8" spans="2:21">
      <c r="B8" s="5" t="s">
        <v>26</v>
      </c>
      <c r="C8" s="7" t="s">
        <v>9</v>
      </c>
      <c r="D8" s="7">
        <v>10</v>
      </c>
      <c r="E8" s="7">
        <v>1</v>
      </c>
      <c r="F8" s="7">
        <v>1</v>
      </c>
      <c r="G8" s="7">
        <f t="shared" si="0"/>
        <v>4</v>
      </c>
      <c r="H8" s="8" t="s">
        <v>1</v>
      </c>
      <c r="I8" s="8">
        <f t="shared" ref="I8:I12" si="1">G8*D8</f>
        <v>40</v>
      </c>
      <c r="J8" s="7" t="s">
        <v>30</v>
      </c>
      <c r="K8" s="7">
        <f t="shared" ref="K8:K12" si="2">D8*G8</f>
        <v>40</v>
      </c>
      <c r="L8" s="8" t="s">
        <v>4</v>
      </c>
      <c r="M8" s="12">
        <f t="shared" ref="M8:M12" si="3">G8*2</f>
        <v>8</v>
      </c>
      <c r="N8" s="7" t="s">
        <v>78</v>
      </c>
      <c r="O8" s="7">
        <f t="shared" ref="O8:O12" si="4">G8*2</f>
        <v>8</v>
      </c>
      <c r="P8" s="12" t="s">
        <v>34</v>
      </c>
      <c r="Q8" s="12">
        <f t="shared" ref="Q8:Q12" si="5">G8*2</f>
        <v>8</v>
      </c>
      <c r="R8" s="7" t="s">
        <v>42</v>
      </c>
      <c r="S8" s="7">
        <v>0</v>
      </c>
      <c r="T8" s="12" t="s">
        <v>48</v>
      </c>
      <c r="U8" s="12">
        <f t="shared" ref="U8:U12" si="6">2*S8</f>
        <v>0</v>
      </c>
    </row>
    <row r="9" spans="2:21">
      <c r="B9" s="5" t="s">
        <v>19</v>
      </c>
      <c r="C9" s="7" t="s">
        <v>3</v>
      </c>
      <c r="D9" s="7">
        <v>0.5</v>
      </c>
      <c r="E9" s="7">
        <v>1</v>
      </c>
      <c r="F9" s="7">
        <v>1</v>
      </c>
      <c r="G9" s="7">
        <f t="shared" si="0"/>
        <v>4</v>
      </c>
      <c r="H9" s="8" t="s">
        <v>46</v>
      </c>
      <c r="I9" s="8">
        <f t="shared" si="1"/>
        <v>2</v>
      </c>
      <c r="J9" s="7" t="s">
        <v>30</v>
      </c>
      <c r="K9" s="7">
        <f t="shared" si="2"/>
        <v>2</v>
      </c>
      <c r="L9" s="8" t="s">
        <v>4</v>
      </c>
      <c r="M9" s="12">
        <f t="shared" si="3"/>
        <v>8</v>
      </c>
      <c r="N9" s="7" t="s">
        <v>78</v>
      </c>
      <c r="O9" s="7">
        <f t="shared" si="4"/>
        <v>8</v>
      </c>
      <c r="P9" s="12" t="s">
        <v>34</v>
      </c>
      <c r="Q9" s="12">
        <f t="shared" si="5"/>
        <v>8</v>
      </c>
      <c r="R9" s="7" t="s">
        <v>42</v>
      </c>
      <c r="S9" s="7">
        <v>0</v>
      </c>
      <c r="T9" s="12" t="s">
        <v>48</v>
      </c>
      <c r="U9" s="12">
        <f t="shared" si="6"/>
        <v>0</v>
      </c>
    </row>
    <row r="10" spans="2:21">
      <c r="B10" s="5" t="s">
        <v>20</v>
      </c>
      <c r="C10" s="7" t="s">
        <v>3</v>
      </c>
      <c r="D10" s="7">
        <v>0.5</v>
      </c>
      <c r="E10" s="7">
        <v>1</v>
      </c>
      <c r="F10" s="7">
        <v>1</v>
      </c>
      <c r="G10" s="7">
        <f t="shared" si="0"/>
        <v>4</v>
      </c>
      <c r="H10" s="8" t="s">
        <v>46</v>
      </c>
      <c r="I10" s="8">
        <f t="shared" si="1"/>
        <v>2</v>
      </c>
      <c r="J10" s="7" t="s">
        <v>30</v>
      </c>
      <c r="K10" s="7">
        <f t="shared" si="2"/>
        <v>2</v>
      </c>
      <c r="L10" s="8" t="s">
        <v>4</v>
      </c>
      <c r="M10" s="12">
        <f t="shared" si="3"/>
        <v>8</v>
      </c>
      <c r="N10" s="7" t="s">
        <v>78</v>
      </c>
      <c r="O10" s="7">
        <f t="shared" si="4"/>
        <v>8</v>
      </c>
      <c r="P10" s="12" t="s">
        <v>34</v>
      </c>
      <c r="Q10" s="12">
        <f t="shared" si="5"/>
        <v>8</v>
      </c>
      <c r="R10" s="7" t="s">
        <v>42</v>
      </c>
      <c r="S10" s="7">
        <v>0</v>
      </c>
      <c r="T10" s="12" t="s">
        <v>48</v>
      </c>
      <c r="U10" s="12">
        <f t="shared" si="6"/>
        <v>0</v>
      </c>
    </row>
    <row r="11" spans="2:21">
      <c r="B11" s="5" t="s">
        <v>28</v>
      </c>
      <c r="C11" s="7" t="s">
        <v>3</v>
      </c>
      <c r="D11" s="7">
        <v>2</v>
      </c>
      <c r="E11" s="7">
        <v>1</v>
      </c>
      <c r="F11" s="7">
        <v>1</v>
      </c>
      <c r="G11" s="7">
        <f t="shared" si="0"/>
        <v>4</v>
      </c>
      <c r="H11" s="8" t="s">
        <v>46</v>
      </c>
      <c r="I11" s="8">
        <f t="shared" si="1"/>
        <v>8</v>
      </c>
      <c r="J11" s="7" t="s">
        <v>30</v>
      </c>
      <c r="K11" s="7">
        <f t="shared" si="2"/>
        <v>8</v>
      </c>
      <c r="L11" s="8" t="s">
        <v>4</v>
      </c>
      <c r="M11" s="12">
        <f t="shared" si="3"/>
        <v>8</v>
      </c>
      <c r="N11" s="7" t="s">
        <v>78</v>
      </c>
      <c r="O11" s="7">
        <f t="shared" si="4"/>
        <v>8</v>
      </c>
      <c r="P11" s="12" t="s">
        <v>34</v>
      </c>
      <c r="Q11" s="12">
        <f t="shared" si="5"/>
        <v>8</v>
      </c>
      <c r="R11" s="7" t="s">
        <v>42</v>
      </c>
      <c r="S11" s="7">
        <v>2</v>
      </c>
      <c r="T11" s="12" t="s">
        <v>48</v>
      </c>
      <c r="U11" s="12">
        <f t="shared" si="6"/>
        <v>4</v>
      </c>
    </row>
    <row r="12" spans="2:21">
      <c r="B12" s="5" t="s">
        <v>24</v>
      </c>
      <c r="C12" s="7" t="s">
        <v>9</v>
      </c>
      <c r="D12" s="7">
        <v>10</v>
      </c>
      <c r="E12" s="7">
        <v>1</v>
      </c>
      <c r="F12" s="7">
        <v>1</v>
      </c>
      <c r="G12" s="7">
        <f t="shared" si="0"/>
        <v>4</v>
      </c>
      <c r="H12" s="8" t="s">
        <v>46</v>
      </c>
      <c r="I12" s="8">
        <f t="shared" si="1"/>
        <v>40</v>
      </c>
      <c r="J12" s="7" t="s">
        <v>30</v>
      </c>
      <c r="K12" s="7">
        <f t="shared" si="2"/>
        <v>40</v>
      </c>
      <c r="L12" s="8" t="s">
        <v>4</v>
      </c>
      <c r="M12" s="12">
        <f t="shared" si="3"/>
        <v>8</v>
      </c>
      <c r="N12" s="7" t="s">
        <v>78</v>
      </c>
      <c r="O12" s="7">
        <f t="shared" si="4"/>
        <v>8</v>
      </c>
      <c r="P12" s="12" t="s">
        <v>34</v>
      </c>
      <c r="Q12" s="12">
        <f t="shared" si="5"/>
        <v>8</v>
      </c>
      <c r="R12" s="7" t="s">
        <v>42</v>
      </c>
      <c r="S12" s="7">
        <v>0</v>
      </c>
      <c r="T12" s="12" t="s">
        <v>48</v>
      </c>
      <c r="U12" s="12">
        <f t="shared" si="6"/>
        <v>0</v>
      </c>
    </row>
    <row r="13" spans="2:21">
      <c r="B13" s="5" t="s">
        <v>35</v>
      </c>
      <c r="C13" s="15" t="s">
        <v>36</v>
      </c>
      <c r="D13" s="15" t="s">
        <v>36</v>
      </c>
      <c r="E13" s="15" t="s">
        <v>36</v>
      </c>
      <c r="F13" s="15" t="s">
        <v>36</v>
      </c>
      <c r="G13" s="7">
        <f>SUM(G7:G12)</f>
        <v>24</v>
      </c>
      <c r="H13" s="16" t="s">
        <v>36</v>
      </c>
      <c r="I13" s="8">
        <f>SUM(I7:I12)</f>
        <v>100</v>
      </c>
      <c r="J13" s="15" t="s">
        <v>36</v>
      </c>
      <c r="K13" s="7">
        <f>SUM(K7:K12)</f>
        <v>100</v>
      </c>
      <c r="L13" s="16" t="s">
        <v>36</v>
      </c>
      <c r="M13" s="12">
        <f>SUM(M7:M12)</f>
        <v>48</v>
      </c>
      <c r="N13" s="15" t="s">
        <v>36</v>
      </c>
      <c r="O13" s="7">
        <f t="shared" ref="O13" si="7">G13*2</f>
        <v>48</v>
      </c>
      <c r="P13" s="16" t="s">
        <v>36</v>
      </c>
      <c r="Q13" s="12">
        <f t="shared" ref="Q13" si="8">G13*2</f>
        <v>48</v>
      </c>
      <c r="R13" s="15" t="s">
        <v>36</v>
      </c>
      <c r="S13" s="7">
        <f>SUM(S7:S12)</f>
        <v>4</v>
      </c>
      <c r="T13" s="16" t="s">
        <v>36</v>
      </c>
      <c r="U13" s="12">
        <f>SUM(U7:U12)</f>
        <v>8</v>
      </c>
    </row>
    <row r="16" spans="2:21" s="2" customFormat="1" ht="30.75" customHeight="1"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2" ht="42">
      <c r="B17" s="9" t="s">
        <v>0</v>
      </c>
      <c r="C17" s="11" t="s">
        <v>2</v>
      </c>
      <c r="D17" s="11" t="s">
        <v>10</v>
      </c>
      <c r="E17" s="11" t="s">
        <v>21</v>
      </c>
      <c r="F17" s="11" t="s">
        <v>22</v>
      </c>
      <c r="G17" s="11" t="s">
        <v>14</v>
      </c>
      <c r="H17" s="9" t="s">
        <v>45</v>
      </c>
      <c r="I17" s="9" t="s">
        <v>12</v>
      </c>
      <c r="J17" s="11" t="s">
        <v>52</v>
      </c>
      <c r="K17" s="11" t="s">
        <v>13</v>
      </c>
      <c r="L17" s="9" t="s">
        <v>31</v>
      </c>
      <c r="M17" s="9" t="s">
        <v>33</v>
      </c>
      <c r="N17" s="9" t="s">
        <v>32</v>
      </c>
      <c r="O17" s="9" t="s">
        <v>17</v>
      </c>
      <c r="P17" s="9" t="s">
        <v>43</v>
      </c>
      <c r="Q17" s="9" t="s">
        <v>44</v>
      </c>
      <c r="R17" s="9" t="s">
        <v>41</v>
      </c>
      <c r="S17" s="9" t="s">
        <v>33</v>
      </c>
      <c r="T17" s="9" t="s">
        <v>43</v>
      </c>
      <c r="U17" s="9" t="s">
        <v>44</v>
      </c>
    </row>
    <row r="18" spans="1:22">
      <c r="B18" s="5" t="s">
        <v>50</v>
      </c>
      <c r="C18" s="7" t="s">
        <v>37</v>
      </c>
      <c r="D18" s="7">
        <v>6</v>
      </c>
      <c r="E18" s="7">
        <v>1</v>
      </c>
      <c r="F18" s="7">
        <v>1</v>
      </c>
      <c r="G18" s="7">
        <f>(E18+F18)*2</f>
        <v>4</v>
      </c>
      <c r="H18" s="8" t="s">
        <v>49</v>
      </c>
      <c r="I18" s="8">
        <f>G18*D18</f>
        <v>24</v>
      </c>
      <c r="J18" s="7" t="s">
        <v>53</v>
      </c>
      <c r="K18" s="7">
        <f>D18*G18</f>
        <v>24</v>
      </c>
      <c r="L18" s="8" t="s">
        <v>54</v>
      </c>
      <c r="M18" s="12">
        <f>G18*2</f>
        <v>8</v>
      </c>
      <c r="N18" s="7" t="s">
        <v>78</v>
      </c>
      <c r="O18" s="7">
        <f>G18*2</f>
        <v>8</v>
      </c>
      <c r="P18" s="12" t="s">
        <v>34</v>
      </c>
      <c r="Q18" s="12">
        <f>G18*2</f>
        <v>8</v>
      </c>
      <c r="R18" s="7" t="s">
        <v>42</v>
      </c>
      <c r="S18" s="7">
        <v>2</v>
      </c>
      <c r="T18" s="12" t="s">
        <v>48</v>
      </c>
      <c r="U18" s="12">
        <f>2*S18</f>
        <v>4</v>
      </c>
    </row>
    <row r="19" spans="1:22">
      <c r="B19" s="5" t="s">
        <v>51</v>
      </c>
      <c r="C19" s="7" t="s">
        <v>37</v>
      </c>
      <c r="D19" s="7">
        <v>6</v>
      </c>
      <c r="E19" s="7">
        <v>1</v>
      </c>
      <c r="F19" s="7">
        <v>1</v>
      </c>
      <c r="G19" s="7">
        <f>(E19+F19)*2</f>
        <v>4</v>
      </c>
      <c r="H19" s="8" t="s">
        <v>49</v>
      </c>
      <c r="I19" s="8">
        <f t="shared" ref="I19" si="9">G19*D19</f>
        <v>24</v>
      </c>
      <c r="J19" s="7" t="s">
        <v>53</v>
      </c>
      <c r="K19" s="7">
        <f t="shared" ref="K19" si="10">D19*G19</f>
        <v>24</v>
      </c>
      <c r="L19" s="8" t="s">
        <v>54</v>
      </c>
      <c r="M19" s="12">
        <f t="shared" ref="M19" si="11">G19*2</f>
        <v>8</v>
      </c>
      <c r="N19" s="7" t="s">
        <v>78</v>
      </c>
      <c r="O19" s="7">
        <f t="shared" ref="O19:O20" si="12">G19*2</f>
        <v>8</v>
      </c>
      <c r="P19" s="12" t="s">
        <v>34</v>
      </c>
      <c r="Q19" s="12">
        <f t="shared" ref="Q19:Q20" si="13">G19*2</f>
        <v>8</v>
      </c>
      <c r="R19" s="7" t="s">
        <v>42</v>
      </c>
      <c r="S19" s="7">
        <v>2</v>
      </c>
      <c r="T19" s="12" t="s">
        <v>48</v>
      </c>
      <c r="U19" s="12">
        <f t="shared" ref="U19" si="14">2*S19</f>
        <v>4</v>
      </c>
    </row>
    <row r="20" spans="1:22">
      <c r="B20" s="5" t="s">
        <v>35</v>
      </c>
      <c r="C20" s="15" t="s">
        <v>36</v>
      </c>
      <c r="D20" s="15" t="s">
        <v>36</v>
      </c>
      <c r="E20" s="15" t="s">
        <v>36</v>
      </c>
      <c r="F20" s="15" t="s">
        <v>36</v>
      </c>
      <c r="G20" s="7">
        <f>SUM(G18:G19)</f>
        <v>8</v>
      </c>
      <c r="H20" s="16" t="s">
        <v>36</v>
      </c>
      <c r="I20" s="8">
        <f>SUM(I18:I19)</f>
        <v>48</v>
      </c>
      <c r="J20" s="15" t="s">
        <v>36</v>
      </c>
      <c r="K20" s="7">
        <f>SUM(K18:K19)</f>
        <v>48</v>
      </c>
      <c r="L20" s="16" t="s">
        <v>36</v>
      </c>
      <c r="M20" s="12">
        <f>SUM(M18:M19)</f>
        <v>16</v>
      </c>
      <c r="N20" s="15" t="s">
        <v>36</v>
      </c>
      <c r="O20" s="7">
        <f t="shared" si="12"/>
        <v>16</v>
      </c>
      <c r="P20" s="16" t="s">
        <v>36</v>
      </c>
      <c r="Q20" s="12">
        <f t="shared" si="13"/>
        <v>16</v>
      </c>
      <c r="R20" s="15" t="s">
        <v>36</v>
      </c>
      <c r="S20" s="7">
        <f>SUM(S18:S19)</f>
        <v>4</v>
      </c>
      <c r="T20" s="16" t="s">
        <v>36</v>
      </c>
      <c r="U20" s="12">
        <f>SUM(U18:U19)</f>
        <v>8</v>
      </c>
    </row>
    <row r="21" spans="1:22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0">
      <c r="B23" s="56" t="s">
        <v>55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17"/>
    </row>
    <row r="24" spans="1:22" ht="42">
      <c r="B24" s="9" t="s">
        <v>0</v>
      </c>
      <c r="C24" s="11" t="s">
        <v>2</v>
      </c>
      <c r="D24" s="11" t="s">
        <v>10</v>
      </c>
      <c r="E24" s="11" t="s">
        <v>21</v>
      </c>
      <c r="F24" s="11" t="s">
        <v>22</v>
      </c>
      <c r="G24" s="11" t="s">
        <v>56</v>
      </c>
      <c r="H24" s="9" t="s">
        <v>45</v>
      </c>
      <c r="I24" s="9" t="s">
        <v>12</v>
      </c>
      <c r="J24" s="11" t="s">
        <v>52</v>
      </c>
      <c r="K24" s="11" t="s">
        <v>13</v>
      </c>
      <c r="L24" s="9" t="s">
        <v>31</v>
      </c>
      <c r="M24" s="9" t="s">
        <v>33</v>
      </c>
      <c r="N24" s="9" t="s">
        <v>32</v>
      </c>
      <c r="O24" s="9" t="s">
        <v>17</v>
      </c>
      <c r="P24" s="9" t="s">
        <v>43</v>
      </c>
      <c r="Q24" s="9" t="s">
        <v>44</v>
      </c>
      <c r="R24" s="9" t="s">
        <v>41</v>
      </c>
      <c r="S24" s="9" t="s">
        <v>33</v>
      </c>
      <c r="T24" s="9" t="s">
        <v>43</v>
      </c>
      <c r="U24" s="9" t="s">
        <v>44</v>
      </c>
      <c r="V24" s="17"/>
    </row>
    <row r="25" spans="1:22">
      <c r="B25" s="5" t="s">
        <v>50</v>
      </c>
      <c r="C25" s="7" t="s">
        <v>37</v>
      </c>
      <c r="D25" s="7">
        <v>0.1</v>
      </c>
      <c r="E25" s="7">
        <v>1</v>
      </c>
      <c r="F25" s="7">
        <v>1</v>
      </c>
      <c r="G25" s="7">
        <f>(E25+F25)*2</f>
        <v>4</v>
      </c>
      <c r="H25" s="8" t="s">
        <v>49</v>
      </c>
      <c r="I25" s="8">
        <f>G25*D25</f>
        <v>0.4</v>
      </c>
      <c r="J25" s="15" t="s">
        <v>36</v>
      </c>
      <c r="K25" s="15" t="s">
        <v>36</v>
      </c>
      <c r="L25" s="8" t="s">
        <v>54</v>
      </c>
      <c r="M25" s="12">
        <f>G25*2</f>
        <v>8</v>
      </c>
      <c r="N25" s="7" t="s">
        <v>78</v>
      </c>
      <c r="O25" s="7">
        <f>G25*2</f>
        <v>8</v>
      </c>
      <c r="P25" s="12" t="s">
        <v>34</v>
      </c>
      <c r="Q25" s="12">
        <f>G25*2</f>
        <v>8</v>
      </c>
      <c r="R25" s="7" t="s">
        <v>42</v>
      </c>
      <c r="S25" s="7">
        <v>2</v>
      </c>
      <c r="T25" s="12" t="s">
        <v>48</v>
      </c>
      <c r="U25" s="12">
        <f>2*S25</f>
        <v>4</v>
      </c>
      <c r="V25" s="17"/>
    </row>
    <row r="26" spans="1:22">
      <c r="B26" s="5" t="s">
        <v>51</v>
      </c>
      <c r="C26" s="7" t="s">
        <v>37</v>
      </c>
      <c r="D26" s="7">
        <v>0.1</v>
      </c>
      <c r="E26" s="7">
        <v>1</v>
      </c>
      <c r="F26" s="7">
        <v>1</v>
      </c>
      <c r="G26" s="7">
        <f>(E26+F26)*2</f>
        <v>4</v>
      </c>
      <c r="H26" s="8" t="s">
        <v>49</v>
      </c>
      <c r="I26" s="8">
        <f t="shared" ref="I26" si="15">G26*D26</f>
        <v>0.4</v>
      </c>
      <c r="J26" s="15" t="s">
        <v>36</v>
      </c>
      <c r="K26" s="15" t="s">
        <v>36</v>
      </c>
      <c r="L26" s="8" t="s">
        <v>54</v>
      </c>
      <c r="M26" s="12">
        <f t="shared" ref="M26" si="16">G26*2</f>
        <v>8</v>
      </c>
      <c r="N26" s="7" t="s">
        <v>78</v>
      </c>
      <c r="O26" s="7">
        <f t="shared" ref="O26:O27" si="17">G26*2</f>
        <v>8</v>
      </c>
      <c r="P26" s="12" t="s">
        <v>34</v>
      </c>
      <c r="Q26" s="12">
        <f t="shared" ref="Q26:Q27" si="18">G26*2</f>
        <v>8</v>
      </c>
      <c r="R26" s="7" t="s">
        <v>42</v>
      </c>
      <c r="S26" s="7">
        <v>2</v>
      </c>
      <c r="T26" s="12" t="s">
        <v>48</v>
      </c>
      <c r="U26" s="12">
        <f t="shared" ref="U26" si="19">2*S26</f>
        <v>4</v>
      </c>
      <c r="V26" s="17"/>
    </row>
    <row r="27" spans="1:22">
      <c r="B27" s="5" t="s">
        <v>35</v>
      </c>
      <c r="C27" s="15" t="s">
        <v>36</v>
      </c>
      <c r="D27" s="15" t="s">
        <v>36</v>
      </c>
      <c r="E27" s="15" t="s">
        <v>36</v>
      </c>
      <c r="F27" s="15" t="s">
        <v>36</v>
      </c>
      <c r="G27" s="7">
        <f>SUM(G25:G26)</f>
        <v>8</v>
      </c>
      <c r="H27" s="16" t="s">
        <v>36</v>
      </c>
      <c r="I27" s="8">
        <f>SUM(I25:I26)</f>
        <v>0.8</v>
      </c>
      <c r="J27" s="15" t="s">
        <v>36</v>
      </c>
      <c r="K27" s="15" t="s">
        <v>36</v>
      </c>
      <c r="L27" s="16" t="s">
        <v>36</v>
      </c>
      <c r="M27" s="12">
        <f>SUM(M25:M26)</f>
        <v>16</v>
      </c>
      <c r="N27" s="15" t="s">
        <v>36</v>
      </c>
      <c r="O27" s="7">
        <f t="shared" si="17"/>
        <v>16</v>
      </c>
      <c r="P27" s="16" t="s">
        <v>36</v>
      </c>
      <c r="Q27" s="12">
        <f t="shared" si="18"/>
        <v>16</v>
      </c>
      <c r="R27" s="15" t="s">
        <v>36</v>
      </c>
      <c r="S27" s="7">
        <f>SUM(S25:S26)</f>
        <v>4</v>
      </c>
      <c r="T27" s="16" t="s">
        <v>36</v>
      </c>
      <c r="U27" s="12">
        <f>SUM(U25:U26)</f>
        <v>8</v>
      </c>
      <c r="V27" s="17"/>
    </row>
    <row r="28" spans="1:2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6.25" customHeight="1">
      <c r="B30" s="57" t="s">
        <v>25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2" ht="47.25" customHeight="1">
      <c r="A31" s="20" t="s">
        <v>59</v>
      </c>
      <c r="B31" s="9" t="s">
        <v>7</v>
      </c>
      <c r="C31" s="9" t="s">
        <v>69</v>
      </c>
      <c r="D31" s="9" t="s">
        <v>116</v>
      </c>
      <c r="E31" s="27" t="s">
        <v>117</v>
      </c>
      <c r="F31" s="28" t="s">
        <v>8</v>
      </c>
      <c r="G31" s="28" t="s">
        <v>60</v>
      </c>
      <c r="H31" s="39" t="s">
        <v>61</v>
      </c>
      <c r="I31" s="40"/>
      <c r="J31" s="40"/>
      <c r="K31" s="40"/>
      <c r="L31" s="40"/>
      <c r="M31" s="41"/>
      <c r="N31" s="13"/>
      <c r="O31" s="13"/>
      <c r="P31" s="13"/>
      <c r="Q31" s="13"/>
      <c r="R31" s="13"/>
      <c r="S31" s="13"/>
      <c r="T31" s="13"/>
      <c r="U31" s="13"/>
    </row>
    <row r="32" spans="1:22" ht="15" customHeight="1">
      <c r="A32" s="8" t="s">
        <v>1</v>
      </c>
      <c r="B32" s="8" t="s">
        <v>111</v>
      </c>
      <c r="C32" s="8">
        <f>I7+I8</f>
        <v>48</v>
      </c>
      <c r="D32" s="26">
        <v>50</v>
      </c>
      <c r="E32" s="29">
        <f>D32/2</f>
        <v>25</v>
      </c>
      <c r="F32" s="30">
        <v>9.4499999999999993</v>
      </c>
      <c r="G32" s="30">
        <f>E32*F32</f>
        <v>236.24999999999997</v>
      </c>
      <c r="H32" s="38" t="s">
        <v>114</v>
      </c>
      <c r="I32" s="38"/>
      <c r="J32" s="38"/>
      <c r="K32" s="38"/>
      <c r="L32" s="38"/>
      <c r="M32" s="38"/>
      <c r="N32" s="13"/>
      <c r="O32" s="13"/>
      <c r="P32" s="13"/>
      <c r="Q32" s="13"/>
    </row>
    <row r="33" spans="1:21" ht="15.75" customHeight="1">
      <c r="A33" s="8" t="s">
        <v>46</v>
      </c>
      <c r="B33" s="8" t="s">
        <v>110</v>
      </c>
      <c r="C33" s="8">
        <f>I9+I10+I11+I12</f>
        <v>52</v>
      </c>
      <c r="D33" s="26">
        <v>50</v>
      </c>
      <c r="E33" s="29">
        <f t="shared" ref="E33:E34" si="20">D33/2</f>
        <v>25</v>
      </c>
      <c r="F33" s="30">
        <v>3.55</v>
      </c>
      <c r="G33" s="30">
        <f t="shared" ref="G33:G34" si="21">E33*F33</f>
        <v>88.75</v>
      </c>
      <c r="H33" s="38" t="s">
        <v>115</v>
      </c>
      <c r="I33" s="38"/>
      <c r="J33" s="38"/>
      <c r="K33" s="38"/>
      <c r="L33" s="38"/>
      <c r="M33" s="38"/>
      <c r="N33" s="13"/>
      <c r="O33" s="13"/>
      <c r="P33" s="13"/>
      <c r="Q33" s="13"/>
    </row>
    <row r="34" spans="1:21" ht="15.75" customHeight="1">
      <c r="A34" s="8" t="s">
        <v>49</v>
      </c>
      <c r="B34" s="8" t="s">
        <v>109</v>
      </c>
      <c r="C34" s="8">
        <f>K20</f>
        <v>48</v>
      </c>
      <c r="D34" s="26">
        <v>50</v>
      </c>
      <c r="E34" s="29">
        <f t="shared" si="20"/>
        <v>25</v>
      </c>
      <c r="F34" s="30">
        <v>4.75</v>
      </c>
      <c r="G34" s="30">
        <f t="shared" si="21"/>
        <v>118.75</v>
      </c>
      <c r="H34" s="38" t="s">
        <v>119</v>
      </c>
      <c r="I34" s="38"/>
      <c r="J34" s="38"/>
      <c r="K34" s="38"/>
      <c r="L34" s="38"/>
      <c r="M34" s="38"/>
      <c r="N34" s="13"/>
      <c r="O34" s="13"/>
      <c r="P34" s="13"/>
      <c r="Q34" s="13"/>
    </row>
    <row r="35" spans="1:21" ht="15.75" customHeight="1">
      <c r="A35" s="6" t="s">
        <v>35</v>
      </c>
      <c r="B35" s="16" t="s">
        <v>36</v>
      </c>
      <c r="C35" s="16" t="s">
        <v>36</v>
      </c>
      <c r="D35" s="16" t="s">
        <v>36</v>
      </c>
      <c r="E35" s="31" t="s">
        <v>36</v>
      </c>
      <c r="F35" s="31" t="s">
        <v>36</v>
      </c>
      <c r="G35" s="32">
        <f>SUM(G32:G34)</f>
        <v>443.75</v>
      </c>
      <c r="H35" s="18"/>
      <c r="I35" s="13"/>
      <c r="J35" s="13"/>
      <c r="K35" s="13"/>
      <c r="L35" s="13"/>
      <c r="M35" s="13"/>
      <c r="N35" s="13"/>
      <c r="O35" s="13"/>
      <c r="P35" s="13"/>
      <c r="Q35" s="13"/>
    </row>
    <row r="36" spans="1:21" ht="15.75" customHeight="1">
      <c r="B36" s="19"/>
      <c r="C36" s="19"/>
      <c r="D36" s="19"/>
      <c r="E36" s="19"/>
      <c r="F36" s="19"/>
      <c r="G36" s="19"/>
      <c r="H36" s="19"/>
      <c r="I36" s="13"/>
      <c r="J36" s="13"/>
      <c r="K36" s="13"/>
      <c r="L36" s="13"/>
      <c r="M36" s="13"/>
      <c r="N36" s="13"/>
      <c r="O36" s="13"/>
      <c r="P36" s="13"/>
      <c r="Q36" s="13"/>
    </row>
    <row r="37" spans="1:21" ht="15.75" customHeight="1">
      <c r="B37" s="19"/>
      <c r="C37" s="19"/>
      <c r="D37" s="19"/>
      <c r="E37" s="19"/>
      <c r="F37" s="19"/>
      <c r="G37" s="19"/>
      <c r="H37" s="19"/>
      <c r="I37" s="13"/>
      <c r="J37" s="13"/>
      <c r="K37" s="13"/>
      <c r="L37" s="13"/>
      <c r="M37" s="13"/>
      <c r="N37" s="13"/>
      <c r="O37" s="13"/>
      <c r="P37" s="13"/>
      <c r="Q37" s="13"/>
    </row>
    <row r="38" spans="1:21" ht="48" customHeight="1">
      <c r="A38" s="20" t="s">
        <v>62</v>
      </c>
      <c r="B38" s="9" t="s">
        <v>7</v>
      </c>
      <c r="C38" s="9" t="s">
        <v>69</v>
      </c>
      <c r="D38" s="9" t="s">
        <v>116</v>
      </c>
      <c r="E38" s="27" t="s">
        <v>117</v>
      </c>
      <c r="F38" s="28" t="s">
        <v>113</v>
      </c>
      <c r="G38" s="28" t="s">
        <v>60</v>
      </c>
      <c r="H38" s="43" t="s">
        <v>61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21" ht="15.75" customHeight="1">
      <c r="A39" s="8" t="s">
        <v>38</v>
      </c>
      <c r="B39" s="8" t="s">
        <v>64</v>
      </c>
      <c r="C39" s="8">
        <f>K20</f>
        <v>48</v>
      </c>
      <c r="D39" s="8">
        <v>50</v>
      </c>
      <c r="E39" s="29">
        <f>D39/2</f>
        <v>25</v>
      </c>
      <c r="F39" s="30">
        <v>5.65</v>
      </c>
      <c r="G39" s="30">
        <f>E39*F39</f>
        <v>141.25</v>
      </c>
      <c r="H39" s="42" t="s">
        <v>112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21" ht="15.75" customHeight="1">
      <c r="A40" s="6" t="s">
        <v>35</v>
      </c>
      <c r="B40" s="16" t="s">
        <v>36</v>
      </c>
      <c r="C40" s="16" t="s">
        <v>36</v>
      </c>
      <c r="D40" s="16" t="s">
        <v>36</v>
      </c>
      <c r="E40" s="31" t="s">
        <v>36</v>
      </c>
      <c r="F40" s="31" t="s">
        <v>36</v>
      </c>
      <c r="G40" s="33">
        <f>SUM(G39)</f>
        <v>141.25</v>
      </c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21" ht="15.75" customHeight="1">
      <c r="B41" s="19"/>
      <c r="C41" s="19"/>
      <c r="D41" s="19"/>
      <c r="E41" s="19"/>
      <c r="F41" s="19"/>
      <c r="G41" s="19"/>
      <c r="H41" s="19"/>
      <c r="I41" s="13"/>
      <c r="J41" s="13"/>
      <c r="K41" s="13"/>
      <c r="L41" s="13"/>
      <c r="M41" s="13"/>
      <c r="N41" s="13"/>
      <c r="O41" s="13"/>
      <c r="P41" s="13"/>
      <c r="Q41" s="13"/>
    </row>
    <row r="42" spans="1:21" ht="15.75" customHeight="1">
      <c r="B42" s="19"/>
      <c r="C42" s="19"/>
      <c r="D42" s="19"/>
      <c r="E42" s="19"/>
      <c r="F42" s="19"/>
      <c r="G42" s="19"/>
      <c r="H42" s="19"/>
      <c r="I42" s="13"/>
      <c r="J42" s="13"/>
      <c r="K42" s="13"/>
      <c r="L42" s="13"/>
      <c r="M42" s="13"/>
      <c r="N42" s="13"/>
      <c r="O42" s="13"/>
      <c r="P42" s="13"/>
      <c r="Q42" s="13"/>
    </row>
    <row r="43" spans="1:21" ht="59.25" customHeight="1">
      <c r="A43" s="20" t="s">
        <v>63</v>
      </c>
      <c r="B43" s="9" t="s">
        <v>7</v>
      </c>
      <c r="C43" s="9" t="s">
        <v>68</v>
      </c>
      <c r="D43" s="9" t="s">
        <v>118</v>
      </c>
      <c r="E43" s="27" t="s">
        <v>117</v>
      </c>
      <c r="F43" s="28" t="s">
        <v>8</v>
      </c>
      <c r="G43" s="28" t="s">
        <v>60</v>
      </c>
      <c r="H43" s="43" t="s">
        <v>0</v>
      </c>
      <c r="I43" s="43"/>
      <c r="J43" s="43"/>
      <c r="K43" s="43"/>
      <c r="L43" s="43"/>
      <c r="M43" s="43" t="s">
        <v>61</v>
      </c>
      <c r="N43" s="43"/>
      <c r="O43" s="43"/>
      <c r="P43" s="43"/>
      <c r="Q43" s="43"/>
      <c r="R43" s="43"/>
      <c r="S43" s="43"/>
      <c r="T43" s="43"/>
      <c r="U43" s="43"/>
    </row>
    <row r="44" spans="1:21" s="10" customFormat="1" ht="18.75" customHeight="1">
      <c r="A44" s="12" t="s">
        <v>65</v>
      </c>
      <c r="B44" s="21" t="s">
        <v>30</v>
      </c>
      <c r="C44" s="12">
        <f>K13</f>
        <v>100</v>
      </c>
      <c r="D44" s="23">
        <v>100</v>
      </c>
      <c r="E44" s="34">
        <f>D44/2</f>
        <v>50</v>
      </c>
      <c r="F44" s="35">
        <v>13.6</v>
      </c>
      <c r="G44" s="35">
        <f>E44*F44</f>
        <v>680</v>
      </c>
      <c r="H44" s="44" t="s">
        <v>6</v>
      </c>
      <c r="I44" s="44"/>
      <c r="J44" s="44"/>
      <c r="K44" s="44"/>
      <c r="L44" s="44"/>
      <c r="M44" s="45" t="s">
        <v>73</v>
      </c>
      <c r="N44" s="46"/>
      <c r="O44" s="46"/>
      <c r="P44" s="46"/>
      <c r="Q44" s="46"/>
      <c r="R44" s="46"/>
      <c r="S44" s="46"/>
      <c r="T44" s="46"/>
      <c r="U44" s="46"/>
    </row>
    <row r="45" spans="1:21" s="10" customFormat="1" ht="18" customHeight="1">
      <c r="A45" s="12" t="s">
        <v>66</v>
      </c>
      <c r="B45" s="12" t="s">
        <v>4</v>
      </c>
      <c r="C45" s="12">
        <f>M13</f>
        <v>48</v>
      </c>
      <c r="D45" s="23">
        <v>50</v>
      </c>
      <c r="E45" s="34">
        <f t="shared" ref="E45:E57" si="22">D45/2</f>
        <v>25</v>
      </c>
      <c r="F45" s="35">
        <v>8.5</v>
      </c>
      <c r="G45" s="35">
        <f t="shared" ref="G45:G57" si="23">E45*F45</f>
        <v>212.5</v>
      </c>
      <c r="H45" s="47" t="s">
        <v>75</v>
      </c>
      <c r="I45" s="48"/>
      <c r="J45" s="48"/>
      <c r="K45" s="48"/>
      <c r="L45" s="49"/>
      <c r="M45" s="50" t="s">
        <v>74</v>
      </c>
      <c r="N45" s="54"/>
      <c r="O45" s="54"/>
      <c r="P45" s="54"/>
      <c r="Q45" s="54"/>
      <c r="R45" s="54"/>
      <c r="S45" s="54"/>
      <c r="T45" s="54"/>
      <c r="U45" s="55"/>
    </row>
    <row r="46" spans="1:21" ht="18" customHeight="1">
      <c r="A46" s="12" t="s">
        <v>67</v>
      </c>
      <c r="B46" s="8" t="s">
        <v>54</v>
      </c>
      <c r="C46" s="12">
        <f>M20+M27</f>
        <v>32</v>
      </c>
      <c r="D46" s="23">
        <v>34</v>
      </c>
      <c r="E46" s="34">
        <f t="shared" si="22"/>
        <v>17</v>
      </c>
      <c r="F46" s="35">
        <v>7.3</v>
      </c>
      <c r="G46" s="35">
        <f t="shared" si="23"/>
        <v>124.1</v>
      </c>
      <c r="H46" s="44" t="s">
        <v>80</v>
      </c>
      <c r="I46" s="44"/>
      <c r="J46" s="44"/>
      <c r="K46" s="44"/>
      <c r="L46" s="44"/>
      <c r="M46" s="45" t="s">
        <v>76</v>
      </c>
      <c r="N46" s="46"/>
      <c r="O46" s="46"/>
      <c r="P46" s="46"/>
      <c r="Q46" s="46"/>
      <c r="R46" s="46"/>
      <c r="S46" s="46"/>
      <c r="T46" s="46"/>
      <c r="U46" s="46"/>
    </row>
    <row r="47" spans="1:21" ht="18" customHeight="1">
      <c r="A47" s="12" t="s">
        <v>16</v>
      </c>
      <c r="B47" s="21" t="s">
        <v>78</v>
      </c>
      <c r="C47" s="12">
        <f>O13+O20+O27</f>
        <v>80</v>
      </c>
      <c r="D47" s="23">
        <v>80</v>
      </c>
      <c r="E47" s="34">
        <f t="shared" si="22"/>
        <v>40</v>
      </c>
      <c r="F47" s="35">
        <v>8.5500000000000007</v>
      </c>
      <c r="G47" s="35">
        <f t="shared" si="23"/>
        <v>342</v>
      </c>
      <c r="H47" s="44" t="s">
        <v>79</v>
      </c>
      <c r="I47" s="44"/>
      <c r="J47" s="44"/>
      <c r="K47" s="44"/>
      <c r="L47" s="44"/>
      <c r="M47" s="45" t="s">
        <v>77</v>
      </c>
      <c r="N47" s="46"/>
      <c r="O47" s="46"/>
      <c r="P47" s="46"/>
      <c r="Q47" s="46"/>
      <c r="R47" s="46"/>
      <c r="S47" s="46"/>
      <c r="T47" s="46"/>
      <c r="U47" s="46"/>
    </row>
    <row r="48" spans="1:21" ht="18" customHeight="1">
      <c r="A48" s="12" t="s">
        <v>43</v>
      </c>
      <c r="B48" s="12" t="s">
        <v>34</v>
      </c>
      <c r="C48" s="12">
        <f>Q13+Q20+Q27</f>
        <v>80</v>
      </c>
      <c r="D48" s="23">
        <v>20</v>
      </c>
      <c r="E48" s="34">
        <f t="shared" si="22"/>
        <v>10</v>
      </c>
      <c r="F48" s="35">
        <v>7.15</v>
      </c>
      <c r="G48" s="35">
        <f t="shared" si="23"/>
        <v>71.5</v>
      </c>
      <c r="H48" s="44" t="s">
        <v>81</v>
      </c>
      <c r="I48" s="44"/>
      <c r="J48" s="44"/>
      <c r="K48" s="44"/>
      <c r="L48" s="44"/>
      <c r="M48" s="45" t="s">
        <v>84</v>
      </c>
      <c r="N48" s="46"/>
      <c r="O48" s="46"/>
      <c r="P48" s="46"/>
      <c r="Q48" s="46"/>
      <c r="R48" s="46"/>
      <c r="S48" s="46"/>
      <c r="T48" s="46"/>
      <c r="U48" s="46"/>
    </row>
    <row r="49" spans="1:21" ht="18" customHeight="1">
      <c r="A49" s="12" t="s">
        <v>70</v>
      </c>
      <c r="B49" s="21" t="s">
        <v>42</v>
      </c>
      <c r="C49" s="12">
        <f>S13+S20+S27</f>
        <v>12</v>
      </c>
      <c r="D49" s="23">
        <v>20</v>
      </c>
      <c r="E49" s="34">
        <f t="shared" si="22"/>
        <v>10</v>
      </c>
      <c r="F49" s="35">
        <v>49</v>
      </c>
      <c r="G49" s="35">
        <f t="shared" si="23"/>
        <v>490</v>
      </c>
      <c r="H49" s="44" t="s">
        <v>82</v>
      </c>
      <c r="I49" s="44"/>
      <c r="J49" s="44"/>
      <c r="K49" s="44"/>
      <c r="L49" s="44"/>
      <c r="M49" s="45" t="s">
        <v>83</v>
      </c>
      <c r="N49" s="46"/>
      <c r="O49" s="46"/>
      <c r="P49" s="46"/>
      <c r="Q49" s="46"/>
      <c r="R49" s="46"/>
      <c r="S49" s="46"/>
      <c r="T49" s="46"/>
      <c r="U49" s="46"/>
    </row>
    <row r="50" spans="1:21" ht="18" customHeight="1">
      <c r="A50" s="12" t="s">
        <v>57</v>
      </c>
      <c r="B50" s="21" t="s">
        <v>48</v>
      </c>
      <c r="C50" s="12">
        <f>U13+U20+U27</f>
        <v>24</v>
      </c>
      <c r="D50" s="23">
        <v>24</v>
      </c>
      <c r="E50" s="34">
        <f t="shared" si="22"/>
        <v>12</v>
      </c>
      <c r="F50" s="35">
        <v>7.4</v>
      </c>
      <c r="G50" s="35">
        <f t="shared" si="23"/>
        <v>88.800000000000011</v>
      </c>
      <c r="H50" s="53" t="s">
        <v>86</v>
      </c>
      <c r="I50" s="44"/>
      <c r="J50" s="44"/>
      <c r="K50" s="44"/>
      <c r="L50" s="44"/>
      <c r="M50" s="45" t="s">
        <v>85</v>
      </c>
      <c r="N50" s="46"/>
      <c r="O50" s="46"/>
      <c r="P50" s="46"/>
      <c r="Q50" s="46"/>
      <c r="R50" s="46"/>
      <c r="S50" s="46"/>
      <c r="T50" s="46"/>
      <c r="U50" s="46"/>
    </row>
    <row r="51" spans="1:21" ht="18" customHeight="1">
      <c r="A51" s="12" t="s">
        <v>39</v>
      </c>
      <c r="B51" s="22" t="s">
        <v>89</v>
      </c>
      <c r="C51" s="12">
        <v>4</v>
      </c>
      <c r="D51" s="23">
        <v>4</v>
      </c>
      <c r="E51" s="34">
        <f t="shared" si="22"/>
        <v>2</v>
      </c>
      <c r="F51" s="35">
        <v>71.25</v>
      </c>
      <c r="G51" s="35">
        <f t="shared" si="23"/>
        <v>142.5</v>
      </c>
      <c r="H51" s="44" t="s">
        <v>88</v>
      </c>
      <c r="I51" s="44"/>
      <c r="J51" s="44"/>
      <c r="K51" s="44"/>
      <c r="L51" s="44"/>
      <c r="M51" s="45" t="s">
        <v>87</v>
      </c>
      <c r="N51" s="46"/>
      <c r="O51" s="46"/>
      <c r="P51" s="46"/>
      <c r="Q51" s="46"/>
      <c r="R51" s="46"/>
      <c r="S51" s="46"/>
      <c r="T51" s="46"/>
      <c r="U51" s="46"/>
    </row>
    <row r="52" spans="1:21" ht="18" customHeight="1">
      <c r="A52" s="12" t="s">
        <v>40</v>
      </c>
      <c r="B52" s="21" t="s">
        <v>96</v>
      </c>
      <c r="C52" s="12">
        <v>4</v>
      </c>
      <c r="D52" s="23">
        <v>2</v>
      </c>
      <c r="E52" s="34">
        <f t="shared" si="22"/>
        <v>1</v>
      </c>
      <c r="F52" s="35">
        <v>10.5</v>
      </c>
      <c r="G52" s="35">
        <f t="shared" si="23"/>
        <v>10.5</v>
      </c>
      <c r="H52" s="44" t="s">
        <v>94</v>
      </c>
      <c r="I52" s="44"/>
      <c r="J52" s="44"/>
      <c r="K52" s="44"/>
      <c r="L52" s="44"/>
      <c r="M52" s="45" t="s">
        <v>95</v>
      </c>
      <c r="N52" s="46"/>
      <c r="O52" s="46"/>
      <c r="P52" s="46"/>
      <c r="Q52" s="46"/>
      <c r="R52" s="46"/>
      <c r="S52" s="46"/>
      <c r="T52" s="46"/>
      <c r="U52" s="46"/>
    </row>
    <row r="53" spans="1:21" ht="18" customHeight="1">
      <c r="A53" s="12" t="s">
        <v>92</v>
      </c>
      <c r="B53" s="22" t="s">
        <v>93</v>
      </c>
      <c r="C53" s="12">
        <v>2</v>
      </c>
      <c r="D53" s="23">
        <v>2</v>
      </c>
      <c r="E53" s="34">
        <f t="shared" si="22"/>
        <v>1</v>
      </c>
      <c r="F53" s="35">
        <v>51.75</v>
      </c>
      <c r="G53" s="35">
        <f t="shared" si="23"/>
        <v>51.75</v>
      </c>
      <c r="H53" s="44" t="s">
        <v>90</v>
      </c>
      <c r="I53" s="44"/>
      <c r="J53" s="44"/>
      <c r="K53" s="44"/>
      <c r="L53" s="44"/>
      <c r="M53" s="45" t="s">
        <v>91</v>
      </c>
      <c r="N53" s="46"/>
      <c r="O53" s="46"/>
      <c r="P53" s="46"/>
      <c r="Q53" s="46"/>
      <c r="R53" s="46"/>
      <c r="S53" s="46"/>
      <c r="T53" s="46"/>
      <c r="U53" s="46"/>
    </row>
    <row r="54" spans="1:21" ht="18" customHeight="1">
      <c r="A54" s="12" t="s">
        <v>5</v>
      </c>
      <c r="B54" s="22" t="s">
        <v>97</v>
      </c>
      <c r="C54" s="12">
        <v>2</v>
      </c>
      <c r="D54" s="23">
        <v>2</v>
      </c>
      <c r="E54" s="34">
        <f t="shared" si="22"/>
        <v>1</v>
      </c>
      <c r="F54" s="35">
        <v>41.75</v>
      </c>
      <c r="G54" s="35">
        <f t="shared" si="23"/>
        <v>41.75</v>
      </c>
      <c r="H54" s="47" t="s">
        <v>103</v>
      </c>
      <c r="I54" s="48"/>
      <c r="J54" s="48"/>
      <c r="K54" s="48"/>
      <c r="L54" s="49"/>
      <c r="M54" s="50" t="s">
        <v>100</v>
      </c>
      <c r="N54" s="51"/>
      <c r="O54" s="51"/>
      <c r="P54" s="51"/>
      <c r="Q54" s="51"/>
      <c r="R54" s="51"/>
      <c r="S54" s="51"/>
      <c r="T54" s="51"/>
      <c r="U54" s="52"/>
    </row>
    <row r="55" spans="1:21" ht="18" customHeight="1">
      <c r="A55" s="12" t="s">
        <v>5</v>
      </c>
      <c r="B55" s="22" t="s">
        <v>98</v>
      </c>
      <c r="C55" s="12">
        <v>2</v>
      </c>
      <c r="D55" s="23">
        <v>2</v>
      </c>
      <c r="E55" s="34">
        <f t="shared" si="22"/>
        <v>1</v>
      </c>
      <c r="F55" s="35">
        <v>41.75</v>
      </c>
      <c r="G55" s="35">
        <f t="shared" si="23"/>
        <v>41.75</v>
      </c>
      <c r="H55" s="47" t="s">
        <v>104</v>
      </c>
      <c r="I55" s="48"/>
      <c r="J55" s="48"/>
      <c r="K55" s="48"/>
      <c r="L55" s="49"/>
      <c r="M55" s="50" t="s">
        <v>101</v>
      </c>
      <c r="N55" s="51"/>
      <c r="O55" s="51"/>
      <c r="P55" s="51"/>
      <c r="Q55" s="51"/>
      <c r="R55" s="51"/>
      <c r="S55" s="51"/>
      <c r="T55" s="51"/>
      <c r="U55" s="52"/>
    </row>
    <row r="56" spans="1:21" ht="18" customHeight="1">
      <c r="A56" s="12" t="s">
        <v>5</v>
      </c>
      <c r="B56" s="21" t="s">
        <v>99</v>
      </c>
      <c r="C56" s="12">
        <v>2</v>
      </c>
      <c r="D56" s="23">
        <v>2</v>
      </c>
      <c r="E56" s="34">
        <f t="shared" si="22"/>
        <v>1</v>
      </c>
      <c r="F56" s="35">
        <v>41.75</v>
      </c>
      <c r="G56" s="35">
        <f t="shared" si="23"/>
        <v>41.75</v>
      </c>
      <c r="H56" s="44" t="s">
        <v>105</v>
      </c>
      <c r="I56" s="44"/>
      <c r="J56" s="44"/>
      <c r="K56" s="44"/>
      <c r="L56" s="44"/>
      <c r="M56" s="45" t="s">
        <v>102</v>
      </c>
      <c r="N56" s="46"/>
      <c r="O56" s="46"/>
      <c r="P56" s="46"/>
      <c r="Q56" s="46"/>
      <c r="R56" s="46"/>
      <c r="S56" s="46"/>
      <c r="T56" s="46"/>
      <c r="U56" s="46"/>
    </row>
    <row r="57" spans="1:21" ht="18" customHeight="1">
      <c r="A57" s="12" t="s">
        <v>47</v>
      </c>
      <c r="B57" s="21" t="s">
        <v>106</v>
      </c>
      <c r="C57" s="12">
        <v>2</v>
      </c>
      <c r="D57" s="23">
        <v>2</v>
      </c>
      <c r="E57" s="34">
        <f t="shared" si="22"/>
        <v>1</v>
      </c>
      <c r="F57" s="35">
        <v>76.5</v>
      </c>
      <c r="G57" s="35">
        <f t="shared" si="23"/>
        <v>76.5</v>
      </c>
      <c r="H57" s="44" t="s">
        <v>107</v>
      </c>
      <c r="I57" s="44"/>
      <c r="J57" s="44"/>
      <c r="K57" s="44"/>
      <c r="L57" s="44"/>
      <c r="M57" s="45" t="s">
        <v>108</v>
      </c>
      <c r="N57" s="46"/>
      <c r="O57" s="46"/>
      <c r="P57" s="46"/>
      <c r="Q57" s="46"/>
      <c r="R57" s="46"/>
      <c r="S57" s="46"/>
      <c r="T57" s="46"/>
      <c r="U57" s="46"/>
    </row>
    <row r="58" spans="1:21">
      <c r="A58" s="6" t="s">
        <v>35</v>
      </c>
      <c r="B58" s="16" t="s">
        <v>36</v>
      </c>
      <c r="C58" s="16" t="s">
        <v>36</v>
      </c>
      <c r="D58" s="16" t="s">
        <v>36</v>
      </c>
      <c r="E58" s="31" t="s">
        <v>36</v>
      </c>
      <c r="F58" s="36" t="s">
        <v>36</v>
      </c>
      <c r="G58" s="37">
        <f>SUM(G44:G57)</f>
        <v>2415.3999999999996</v>
      </c>
      <c r="H58" s="18"/>
      <c r="L58" s="4"/>
    </row>
    <row r="61" spans="1:21">
      <c r="B61" s="6" t="s">
        <v>71</v>
      </c>
      <c r="C61" s="16" t="s">
        <v>36</v>
      </c>
      <c r="D61" s="16" t="s">
        <v>36</v>
      </c>
      <c r="E61" s="16" t="s">
        <v>36</v>
      </c>
      <c r="F61" s="16" t="s">
        <v>36</v>
      </c>
      <c r="G61" s="37">
        <f>G35+G40+G58</f>
        <v>3000.3999999999996</v>
      </c>
    </row>
    <row r="63" spans="1:21">
      <c r="B63" s="2"/>
    </row>
    <row r="65" spans="2:2">
      <c r="B65" s="1"/>
    </row>
  </sheetData>
  <mergeCells count="40">
    <mergeCell ref="B16:U16"/>
    <mergeCell ref="B5:U5"/>
    <mergeCell ref="B23:U23"/>
    <mergeCell ref="B30:U30"/>
    <mergeCell ref="H32:M32"/>
    <mergeCell ref="M43:U43"/>
    <mergeCell ref="M44:U44"/>
    <mergeCell ref="H46:L46"/>
    <mergeCell ref="M46:U46"/>
    <mergeCell ref="H45:L45"/>
    <mergeCell ref="M45:U45"/>
    <mergeCell ref="H43:L43"/>
    <mergeCell ref="H44:L44"/>
    <mergeCell ref="H47:L47"/>
    <mergeCell ref="M47:U47"/>
    <mergeCell ref="H48:L48"/>
    <mergeCell ref="M48:U48"/>
    <mergeCell ref="H49:L49"/>
    <mergeCell ref="M49:U49"/>
    <mergeCell ref="H50:L50"/>
    <mergeCell ref="M50:U50"/>
    <mergeCell ref="H51:L51"/>
    <mergeCell ref="M51:U51"/>
    <mergeCell ref="H52:L52"/>
    <mergeCell ref="M52:U52"/>
    <mergeCell ref="H53:L53"/>
    <mergeCell ref="M53:U53"/>
    <mergeCell ref="H56:L56"/>
    <mergeCell ref="M56:U56"/>
    <mergeCell ref="H57:L57"/>
    <mergeCell ref="M57:U57"/>
    <mergeCell ref="H54:L54"/>
    <mergeCell ref="H55:L55"/>
    <mergeCell ref="M54:U54"/>
    <mergeCell ref="M55:U55"/>
    <mergeCell ref="H33:M33"/>
    <mergeCell ref="H34:M34"/>
    <mergeCell ref="H31:M31"/>
    <mergeCell ref="H39:S39"/>
    <mergeCell ref="H38:S38"/>
  </mergeCells>
  <hyperlinks>
    <hyperlink ref="M44" r:id="rId1"/>
    <hyperlink ref="M45" r:id="rId2"/>
    <hyperlink ref="M46" r:id="rId3"/>
    <hyperlink ref="M47" r:id="rId4"/>
    <hyperlink ref="M49" r:id="rId5"/>
    <hyperlink ref="M48" r:id="rId6"/>
    <hyperlink ref="M50" r:id="rId7" location="6729"/>
    <hyperlink ref="M51" r:id="rId8" location="1301"/>
    <hyperlink ref="M53" r:id="rId9"/>
    <hyperlink ref="M52" r:id="rId10"/>
    <hyperlink ref="M54" r:id="rId11"/>
    <hyperlink ref="M55" r:id="rId12"/>
    <hyperlink ref="M56" r:id="rId13"/>
    <hyperlink ref="M57" r:id="rId14"/>
    <hyperlink ref="H33" r:id="rId15"/>
    <hyperlink ref="H34" r:id="rId16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Lisa Barsotti</cp:lastModifiedBy>
  <dcterms:created xsi:type="dcterms:W3CDTF">2017-06-09T14:29:40Z</dcterms:created>
  <dcterms:modified xsi:type="dcterms:W3CDTF">2017-06-13T15:59:04Z</dcterms:modified>
</cp:coreProperties>
</file>