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155" windowHeight="14655"/>
  </bookViews>
  <sheets>
    <sheet name="9&amp;45" sheetId="1" r:id="rId1"/>
    <sheet name="36&amp;45 (HAM6)" sheetId="3" r:id="rId2"/>
    <sheet name="Input Modecleaner" sheetId="2" r:id="rId3"/>
  </sheets>
  <calcPr calcId="145621"/>
</workbook>
</file>

<file path=xl/calcChain.xml><?xml version="1.0" encoding="utf-8"?>
<calcChain xmlns="http://schemas.openxmlformats.org/spreadsheetml/2006/main">
  <c r="H30" i="3" l="1"/>
  <c r="F30" i="3"/>
  <c r="D30" i="3"/>
  <c r="B30" i="3"/>
  <c r="H29" i="3"/>
  <c r="H31" i="3" s="1"/>
  <c r="F29" i="3"/>
  <c r="F31" i="3" s="1"/>
  <c r="D29" i="3"/>
  <c r="B29" i="3"/>
  <c r="B20" i="3"/>
  <c r="B21" i="3" s="1"/>
  <c r="B19" i="3"/>
  <c r="B10" i="3"/>
  <c r="B9" i="3"/>
  <c r="B31" i="3" l="1"/>
  <c r="D31" i="3"/>
  <c r="B11" i="3"/>
  <c r="B18" i="2"/>
  <c r="B16" i="2"/>
  <c r="B17" i="2" s="1"/>
  <c r="B9" i="2"/>
  <c r="B8" i="2"/>
  <c r="B10" i="2" s="1"/>
  <c r="H30" i="1"/>
  <c r="H29" i="1"/>
  <c r="H31" i="1" s="1"/>
  <c r="F30" i="1"/>
  <c r="F29" i="1"/>
  <c r="D30" i="1"/>
  <c r="D29" i="1"/>
  <c r="B30" i="1"/>
  <c r="B29" i="1"/>
  <c r="B31" i="1" s="1"/>
  <c r="B20" i="1"/>
  <c r="B19" i="1"/>
  <c r="B21" i="1" s="1"/>
  <c r="B10" i="1"/>
  <c r="B9" i="1"/>
  <c r="B11" i="1" s="1"/>
  <c r="D31" i="1" l="1"/>
  <c r="F31" i="1"/>
</calcChain>
</file>

<file path=xl/sharedStrings.xml><?xml version="1.0" encoding="utf-8"?>
<sst xmlns="http://schemas.openxmlformats.org/spreadsheetml/2006/main" count="153" uniqueCount="62">
  <si>
    <t>U7 RF LOW STAGE</t>
  </si>
  <si>
    <t>Fmin(MHz)</t>
  </si>
  <si>
    <t>Fmax (MHz)</t>
  </si>
  <si>
    <t>Input Notch Tuning Range</t>
  </si>
  <si>
    <t>U4 RF HI STAGE</t>
  </si>
  <si>
    <t>Fmid (MHz)</t>
  </si>
  <si>
    <t>Notch Farm</t>
  </si>
  <si>
    <t>Notch 1</t>
  </si>
  <si>
    <t>Notch 2</t>
  </si>
  <si>
    <t>Notch 3</t>
  </si>
  <si>
    <t>Notch 4</t>
  </si>
  <si>
    <t>L1</t>
  </si>
  <si>
    <t>L2</t>
  </si>
  <si>
    <t>L4</t>
  </si>
  <si>
    <t>L5</t>
  </si>
  <si>
    <t>C25</t>
  </si>
  <si>
    <t>Value</t>
  </si>
  <si>
    <t>F LO Nominal</t>
  </si>
  <si>
    <t>F HI Nominal</t>
  </si>
  <si>
    <t>24.078MHz</t>
  </si>
  <si>
    <t>9MHz</t>
  </si>
  <si>
    <t>45MHz</t>
  </si>
  <si>
    <t>Baseline design D1200066-v2 (Single Channel WFS Input Modecleaner Variant)</t>
  </si>
  <si>
    <t>F  Nominal</t>
  </si>
  <si>
    <t>C11</t>
  </si>
  <si>
    <t>C12 (Var)</t>
  </si>
  <si>
    <t>C6</t>
  </si>
  <si>
    <t>C8 (Var)</t>
  </si>
  <si>
    <t>Baseline design D1101614-v1 (9&amp;45 MHz Variant)</t>
  </si>
  <si>
    <t>C10 (Var)</t>
  </si>
  <si>
    <t>C14</t>
  </si>
  <si>
    <t>C16 (Var)</t>
  </si>
  <si>
    <t>L7</t>
  </si>
  <si>
    <t>18MHz</t>
  </si>
  <si>
    <t>36MHz</t>
  </si>
  <si>
    <t>54MHz</t>
  </si>
  <si>
    <t>90MHz</t>
  </si>
  <si>
    <r>
      <t>2</t>
    </r>
    <r>
      <rPr>
        <b/>
        <sz val="11"/>
        <color theme="1"/>
        <rFont val="Calibri"/>
        <family val="2"/>
      </rPr>
      <t xml:space="preserve">ω </t>
    </r>
    <r>
      <rPr>
        <b/>
        <sz val="11"/>
        <color theme="1"/>
        <rFont val="Calibri"/>
        <family val="2"/>
        <scheme val="minor"/>
      </rPr>
      <t>Notch</t>
    </r>
  </si>
  <si>
    <t>Baseline design D1101614-v1 (36&amp;45 MHz Variant)</t>
  </si>
  <si>
    <t>L3</t>
  </si>
  <si>
    <t>L6</t>
  </si>
  <si>
    <t>C19</t>
  </si>
  <si>
    <t>C26</t>
  </si>
  <si>
    <t>C20</t>
  </si>
  <si>
    <t>C21 (Var)</t>
  </si>
  <si>
    <t>C22 (Var)</t>
  </si>
  <si>
    <t>C23 (Var)</t>
  </si>
  <si>
    <t>C24 (Var)</t>
  </si>
  <si>
    <t>See T0900511 for optical power vs. frequency</t>
  </si>
  <si>
    <t>Omit</t>
  </si>
  <si>
    <t>100nH</t>
  </si>
  <si>
    <t>C9</t>
  </si>
  <si>
    <t>10pF</t>
  </si>
  <si>
    <t>Part</t>
  </si>
  <si>
    <t>Function</t>
  </si>
  <si>
    <t>Test DC bias</t>
  </si>
  <si>
    <t>Test Coupling</t>
  </si>
  <si>
    <t>L8</t>
  </si>
  <si>
    <t>Mystery Ind.</t>
  </si>
  <si>
    <t>R9</t>
  </si>
  <si>
    <t>200 ohms</t>
  </si>
  <si>
    <t>Test In 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</si>
</sst>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2" fillId="3" borderId="1" xfId="2" applyNumberFormat="1" applyAlignment="1">
      <alignment horizontal="center" vertical="center"/>
    </xf>
    <xf numFmtId="11" fontId="1" fillId="2" borderId="1" xfId="1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/>
    <xf numFmtId="164" fontId="2" fillId="3" borderId="8" xfId="2" applyNumberFormat="1" applyBorder="1" applyAlignment="1">
      <alignment horizontal="center" vertical="center"/>
    </xf>
    <xf numFmtId="0" fontId="0" fillId="4" borderId="0" xfId="0" applyFill="1"/>
    <xf numFmtId="0" fontId="4" fillId="0" borderId="0" xfId="0" applyFont="1" applyAlignment="1"/>
    <xf numFmtId="0" fontId="0" fillId="0" borderId="12" xfId="0" applyBorder="1" applyAlignment="1">
      <alignment horizontal="left" vertical="center"/>
    </xf>
    <xf numFmtId="0" fontId="0" fillId="0" borderId="13" xfId="0" applyBorder="1"/>
    <xf numFmtId="0" fontId="3" fillId="0" borderId="6" xfId="0" applyFont="1" applyBorder="1"/>
    <xf numFmtId="11" fontId="1" fillId="2" borderId="1" xfId="1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1" xfId="1" applyAlignment="1">
      <alignment horizontal="center" vertical="center"/>
    </xf>
    <xf numFmtId="0" fontId="3" fillId="0" borderId="0" xfId="0" applyFont="1" applyBorder="1" applyAlignment="1"/>
    <xf numFmtId="0" fontId="3" fillId="0" borderId="6" xfId="0" applyFont="1" applyBorder="1" applyAlignment="1">
      <alignment horizontal="center" vertical="center"/>
    </xf>
    <xf numFmtId="11" fontId="1" fillId="2" borderId="6" xfId="1" applyNumberFormat="1" applyBorder="1" applyAlignment="1">
      <alignment horizontal="center" vertical="center"/>
    </xf>
    <xf numFmtId="164" fontId="2" fillId="3" borderId="6" xfId="2" applyNumberFormat="1" applyBorder="1" applyAlignment="1">
      <alignment horizontal="center" vertical="center"/>
    </xf>
    <xf numFmtId="11" fontId="1" fillId="2" borderId="6" xfId="1" applyNumberFormat="1" applyBorder="1"/>
    <xf numFmtId="11" fontId="1" fillId="2" borderId="3" xfId="1" applyNumberForma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12.28515625" bestFit="1" customWidth="1"/>
    <col min="4" max="4" width="8.28515625" bestFit="1" customWidth="1"/>
    <col min="5" max="5" width="11.42578125" bestFit="1" customWidth="1"/>
    <col min="7" max="7" width="11.42578125" bestFit="1" customWidth="1"/>
    <col min="8" max="8" width="8.28515625" bestFit="1" customWidth="1"/>
  </cols>
  <sheetData>
    <row r="1" spans="1:8" ht="18.75" x14ac:dyDescent="0.3">
      <c r="A1" s="32" t="s">
        <v>28</v>
      </c>
      <c r="B1" s="32"/>
      <c r="C1" s="32"/>
      <c r="D1" s="32"/>
      <c r="E1" s="32"/>
      <c r="F1" s="32"/>
      <c r="G1" s="32"/>
      <c r="H1" s="32"/>
    </row>
    <row r="2" spans="1:8" x14ac:dyDescent="0.25">
      <c r="A2" s="19" t="s">
        <v>17</v>
      </c>
      <c r="B2" s="12" t="s">
        <v>20</v>
      </c>
      <c r="C2" s="19" t="s">
        <v>18</v>
      </c>
      <c r="D2" s="12" t="s">
        <v>21</v>
      </c>
    </row>
    <row r="3" spans="1:8" ht="15.75" thickBot="1" x14ac:dyDescent="0.3">
      <c r="A3" s="15"/>
      <c r="B3" s="15"/>
      <c r="C3" s="15"/>
      <c r="D3" s="15"/>
      <c r="E3" s="15"/>
      <c r="F3" s="15"/>
      <c r="G3" s="15"/>
      <c r="H3" s="15"/>
    </row>
    <row r="4" spans="1:8" ht="15.75" thickBot="1" x14ac:dyDescent="0.3">
      <c r="A4" s="29" t="s">
        <v>0</v>
      </c>
      <c r="B4" s="30"/>
      <c r="C4" s="30"/>
      <c r="D4" s="31"/>
    </row>
    <row r="5" spans="1:8" x14ac:dyDescent="0.25">
      <c r="A5" s="2" t="s">
        <v>26</v>
      </c>
      <c r="B5" s="3" t="s">
        <v>29</v>
      </c>
      <c r="C5" s="3" t="s">
        <v>11</v>
      </c>
    </row>
    <row r="6" spans="1:8" x14ac:dyDescent="0.25">
      <c r="A6" s="20">
        <v>1.5E-10</v>
      </c>
      <c r="B6" s="20">
        <v>3.9999999999999998E-11</v>
      </c>
      <c r="C6" s="20">
        <v>1.7999999999999999E-6</v>
      </c>
    </row>
    <row r="7" spans="1:8" ht="15.75" thickBot="1" x14ac:dyDescent="0.3"/>
    <row r="8" spans="1:8" ht="15.75" thickBot="1" x14ac:dyDescent="0.3">
      <c r="A8" s="29" t="s">
        <v>3</v>
      </c>
      <c r="B8" s="30"/>
      <c r="C8" s="30"/>
      <c r="D8" s="31"/>
    </row>
    <row r="9" spans="1:8" x14ac:dyDescent="0.25">
      <c r="A9" s="17" t="s">
        <v>1</v>
      </c>
      <c r="B9" s="9">
        <f>1/(2*PI()*SQRT((A6+B6)*C6))/1000000</f>
        <v>8.6061136827843008</v>
      </c>
    </row>
    <row r="10" spans="1:8" x14ac:dyDescent="0.25">
      <c r="A10" s="7" t="s">
        <v>2</v>
      </c>
      <c r="B10" s="9">
        <f>1/(2*PI()*SQRT(A6*C6))/1000000</f>
        <v>9.6858613855424522</v>
      </c>
    </row>
    <row r="11" spans="1:8" x14ac:dyDescent="0.25">
      <c r="A11" s="5" t="s">
        <v>5</v>
      </c>
      <c r="B11" s="9">
        <f>AVERAGE(B9:B10)</f>
        <v>9.1459875341633765</v>
      </c>
    </row>
    <row r="13" spans="1:8" ht="15.75" thickBot="1" x14ac:dyDescent="0.3">
      <c r="A13" s="15"/>
      <c r="B13" s="15"/>
      <c r="C13" s="15"/>
      <c r="D13" s="15"/>
      <c r="E13" s="15"/>
      <c r="F13" s="15"/>
      <c r="G13" s="15"/>
      <c r="H13" s="15"/>
    </row>
    <row r="14" spans="1:8" ht="15.75" thickBot="1" x14ac:dyDescent="0.3">
      <c r="A14" s="29" t="s">
        <v>4</v>
      </c>
      <c r="B14" s="30"/>
      <c r="C14" s="30"/>
      <c r="D14" s="31"/>
    </row>
    <row r="15" spans="1:8" x14ac:dyDescent="0.25">
      <c r="A15" s="2" t="s">
        <v>30</v>
      </c>
      <c r="B15" s="3" t="s">
        <v>31</v>
      </c>
      <c r="C15" s="3" t="s">
        <v>32</v>
      </c>
    </row>
    <row r="16" spans="1:8" x14ac:dyDescent="0.25">
      <c r="A16" s="20">
        <v>2.2000000000000002E-11</v>
      </c>
      <c r="B16" s="20">
        <v>1.9999999999999999E-11</v>
      </c>
      <c r="C16" s="20">
        <v>3.9000000000000002E-7</v>
      </c>
    </row>
    <row r="17" spans="1:8" ht="15.75" thickBot="1" x14ac:dyDescent="0.3"/>
    <row r="18" spans="1:8" ht="15.75" thickBot="1" x14ac:dyDescent="0.3">
      <c r="A18" s="29" t="s">
        <v>3</v>
      </c>
      <c r="B18" s="30"/>
      <c r="C18" s="30"/>
      <c r="D18" s="31"/>
    </row>
    <row r="19" spans="1:8" ht="15.75" thickTop="1" x14ac:dyDescent="0.25">
      <c r="A19" s="18" t="s">
        <v>1</v>
      </c>
      <c r="B19" s="9">
        <f>1/(2*PI()*SQRT((A16+B16)*C16))/1000000</f>
        <v>39.324497603367952</v>
      </c>
    </row>
    <row r="20" spans="1:8" x14ac:dyDescent="0.25">
      <c r="A20" s="5" t="s">
        <v>2</v>
      </c>
      <c r="B20" s="9">
        <f>1/(2*PI()*SQRT(A16*C16))/1000000</f>
        <v>54.334601688312368</v>
      </c>
    </row>
    <row r="21" spans="1:8" x14ac:dyDescent="0.25">
      <c r="A21" s="5" t="s">
        <v>5</v>
      </c>
      <c r="B21" s="9">
        <f>AVERAGE(B19:B20)</f>
        <v>46.82954964584016</v>
      </c>
    </row>
    <row r="23" spans="1:8" ht="15.75" thickBot="1" x14ac:dyDescent="0.3">
      <c r="A23" s="15"/>
      <c r="B23" s="15"/>
      <c r="C23" s="15"/>
      <c r="D23" s="15"/>
      <c r="E23" s="15"/>
      <c r="F23" s="15"/>
      <c r="G23" s="15"/>
      <c r="H23" s="15"/>
    </row>
    <row r="24" spans="1:8" ht="15.75" thickBot="1" x14ac:dyDescent="0.3">
      <c r="A24" s="13" t="s">
        <v>6</v>
      </c>
      <c r="B24" s="1" t="s">
        <v>33</v>
      </c>
      <c r="C24" s="1"/>
      <c r="D24" s="1" t="s">
        <v>34</v>
      </c>
      <c r="E24" s="1"/>
      <c r="F24" s="1" t="s">
        <v>35</v>
      </c>
      <c r="G24" s="1"/>
      <c r="H24" s="1" t="s">
        <v>36</v>
      </c>
    </row>
    <row r="25" spans="1:8" x14ac:dyDescent="0.25">
      <c r="A25" s="2" t="s">
        <v>7</v>
      </c>
      <c r="B25" s="3" t="s">
        <v>16</v>
      </c>
      <c r="C25" s="3" t="s">
        <v>8</v>
      </c>
      <c r="D25" s="3" t="s">
        <v>16</v>
      </c>
      <c r="E25" s="3" t="s">
        <v>9</v>
      </c>
      <c r="F25" s="3" t="s">
        <v>16</v>
      </c>
      <c r="G25" s="3" t="s">
        <v>10</v>
      </c>
      <c r="H25" s="4" t="s">
        <v>16</v>
      </c>
    </row>
    <row r="26" spans="1:8" x14ac:dyDescent="0.25">
      <c r="A26" s="11" t="s">
        <v>39</v>
      </c>
      <c r="B26" s="10">
        <v>3.9000000000000002E-7</v>
      </c>
      <c r="C26" s="12" t="s">
        <v>13</v>
      </c>
      <c r="D26" s="10">
        <v>1.8E-7</v>
      </c>
      <c r="E26" s="12" t="s">
        <v>14</v>
      </c>
      <c r="F26" s="10">
        <v>2.2000000000000001E-7</v>
      </c>
      <c r="G26" s="12" t="s">
        <v>40</v>
      </c>
      <c r="H26" s="10">
        <v>9.9999999999999995E-8</v>
      </c>
    </row>
    <row r="27" spans="1:8" x14ac:dyDescent="0.25">
      <c r="A27" s="11" t="s">
        <v>44</v>
      </c>
      <c r="B27" s="10">
        <v>3.9999999999999998E-11</v>
      </c>
      <c r="C27" s="12" t="s">
        <v>45</v>
      </c>
      <c r="D27" s="10">
        <v>3.9999999999999998E-11</v>
      </c>
      <c r="E27" s="12" t="s">
        <v>46</v>
      </c>
      <c r="F27" s="10">
        <v>3E-11</v>
      </c>
      <c r="G27" s="12" t="s">
        <v>47</v>
      </c>
      <c r="H27" s="10">
        <v>1.9999999999999999E-11</v>
      </c>
    </row>
    <row r="28" spans="1:8" x14ac:dyDescent="0.25">
      <c r="A28" s="11" t="s">
        <v>41</v>
      </c>
      <c r="B28" s="10">
        <v>1.8E-10</v>
      </c>
      <c r="C28" s="12" t="s">
        <v>15</v>
      </c>
      <c r="D28" s="10">
        <v>8.2000000000000001E-11</v>
      </c>
      <c r="E28" s="12" t="s">
        <v>42</v>
      </c>
      <c r="F28" s="10">
        <v>2.7E-11</v>
      </c>
      <c r="G28" s="12" t="s">
        <v>43</v>
      </c>
      <c r="H28" s="10">
        <v>1.9999999999999999E-11</v>
      </c>
    </row>
    <row r="29" spans="1:8" x14ac:dyDescent="0.25">
      <c r="A29" s="7" t="s">
        <v>1</v>
      </c>
      <c r="B29" s="9">
        <f>1/(2*PI()*SQRT((B27+B28)*B26))/1000000</f>
        <v>17.182109709309731</v>
      </c>
      <c r="C29" s="8" t="s">
        <v>1</v>
      </c>
      <c r="D29" s="9">
        <f>1/(2*PI()*SQRT((D27+D28)*D26))/1000000</f>
        <v>33.962837232306498</v>
      </c>
      <c r="E29" s="8" t="s">
        <v>1</v>
      </c>
      <c r="F29" s="9">
        <f>1/(2*PI()*SQRT((F27+F28)*F26))/1000000</f>
        <v>44.943962903620474</v>
      </c>
      <c r="G29" s="8" t="s">
        <v>1</v>
      </c>
      <c r="H29" s="9">
        <f>1/(2*PI()*SQRT((H27+H28)*H26))/1000000</f>
        <v>79.577471545947688</v>
      </c>
    </row>
    <row r="30" spans="1:8" x14ac:dyDescent="0.25">
      <c r="A30" s="7" t="s">
        <v>2</v>
      </c>
      <c r="B30" s="9">
        <f>1/(2*PI()*SQRT((B28)*B26))/1000000</f>
        <v>18.99553700416762</v>
      </c>
      <c r="C30" s="8" t="s">
        <v>2</v>
      </c>
      <c r="D30" s="9">
        <f>1/(2*PI()*SQRT((D28)*D26))/1000000</f>
        <v>41.426376976380517</v>
      </c>
      <c r="E30" s="8" t="s">
        <v>2</v>
      </c>
      <c r="F30" s="9">
        <f>1/(2*PI()*SQRT((F28)*F26))/1000000</f>
        <v>65.302064139707497</v>
      </c>
      <c r="G30" s="8" t="s">
        <v>2</v>
      </c>
      <c r="H30" s="9">
        <f>1/(2*PI()*SQRT((H28)*H26))/1000000</f>
        <v>112.53953951963827</v>
      </c>
    </row>
    <row r="31" spans="1:8" x14ac:dyDescent="0.25">
      <c r="A31" s="5" t="s">
        <v>5</v>
      </c>
      <c r="B31" s="14">
        <f>AVERAGE(B29:B30)</f>
        <v>18.088823356738676</v>
      </c>
      <c r="C31" s="6" t="s">
        <v>5</v>
      </c>
      <c r="D31" s="14">
        <f>AVERAGE(D29:D30)</f>
        <v>37.694607104343504</v>
      </c>
      <c r="E31" s="6" t="s">
        <v>5</v>
      </c>
      <c r="F31" s="14">
        <f>AVERAGE(F29:F30)</f>
        <v>55.123013521663985</v>
      </c>
      <c r="G31" s="6" t="s">
        <v>5</v>
      </c>
      <c r="H31" s="14">
        <f>AVERAGE(H29:H30)</f>
        <v>96.058505532792978</v>
      </c>
    </row>
    <row r="33" spans="1:1" x14ac:dyDescent="0.25">
      <c r="A33" t="s">
        <v>48</v>
      </c>
    </row>
  </sheetData>
  <mergeCells count="5">
    <mergeCell ref="A14:D14"/>
    <mergeCell ref="A18:D18"/>
    <mergeCell ref="A1:H1"/>
    <mergeCell ref="A8:D8"/>
    <mergeCell ref="A4:D4"/>
  </mergeCells>
  <pageMargins left="0.7" right="0.7" top="0.75" bottom="0.75" header="0.3" footer="0.3"/>
  <pageSetup orientation="portrait" r:id="rId1"/>
  <headerFooter>
    <oddHeader>&amp;CT1300199-v2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activeCell="E37" sqref="E37"/>
    </sheetView>
  </sheetViews>
  <sheetFormatPr defaultRowHeight="15" x14ac:dyDescent="0.25"/>
  <cols>
    <col min="1" max="1" width="12.7109375" bestFit="1" customWidth="1"/>
    <col min="3" max="3" width="12.28515625" bestFit="1" customWidth="1"/>
    <col min="4" max="4" width="8.28515625" bestFit="1" customWidth="1"/>
    <col min="5" max="5" width="11.42578125" bestFit="1" customWidth="1"/>
    <col min="7" max="7" width="11.42578125" bestFit="1" customWidth="1"/>
  </cols>
  <sheetData>
    <row r="1" spans="1:8" ht="18.75" x14ac:dyDescent="0.3">
      <c r="A1" s="32" t="s">
        <v>38</v>
      </c>
      <c r="B1" s="32"/>
      <c r="C1" s="32"/>
      <c r="D1" s="32"/>
      <c r="E1" s="32"/>
      <c r="F1" s="32"/>
      <c r="G1" s="32"/>
      <c r="H1" s="32"/>
    </row>
    <row r="2" spans="1:8" x14ac:dyDescent="0.25">
      <c r="A2" s="19" t="s">
        <v>17</v>
      </c>
      <c r="B2" s="12" t="s">
        <v>34</v>
      </c>
      <c r="C2" s="19" t="s">
        <v>18</v>
      </c>
      <c r="D2" s="12" t="s">
        <v>21</v>
      </c>
    </row>
    <row r="3" spans="1:8" ht="15.75" thickBot="1" x14ac:dyDescent="0.3">
      <c r="A3" s="15"/>
      <c r="B3" s="15"/>
      <c r="C3" s="15"/>
      <c r="D3" s="15"/>
      <c r="E3" s="15"/>
      <c r="F3" s="15"/>
      <c r="G3" s="15"/>
      <c r="H3" s="15"/>
    </row>
    <row r="4" spans="1:8" ht="15.75" thickBot="1" x14ac:dyDescent="0.3">
      <c r="A4" s="29" t="s">
        <v>0</v>
      </c>
      <c r="B4" s="30"/>
      <c r="C4" s="30"/>
      <c r="D4" s="31"/>
    </row>
    <row r="5" spans="1:8" x14ac:dyDescent="0.25">
      <c r="A5" s="2" t="s">
        <v>26</v>
      </c>
      <c r="B5" s="3" t="s">
        <v>29</v>
      </c>
      <c r="C5" s="3" t="s">
        <v>11</v>
      </c>
    </row>
    <row r="6" spans="1:8" x14ac:dyDescent="0.25">
      <c r="A6" s="20">
        <v>9.9999999999999994E-12</v>
      </c>
      <c r="B6" s="20">
        <v>1.9999999999999999E-11</v>
      </c>
      <c r="C6" s="20">
        <v>7.5000000000000002E-7</v>
      </c>
    </row>
    <row r="7" spans="1:8" ht="15.75" thickBot="1" x14ac:dyDescent="0.3"/>
    <row r="8" spans="1:8" ht="15.75" thickBot="1" x14ac:dyDescent="0.3">
      <c r="A8" s="29" t="s">
        <v>3</v>
      </c>
      <c r="B8" s="30"/>
      <c r="C8" s="30"/>
      <c r="D8" s="31"/>
    </row>
    <row r="9" spans="1:8" x14ac:dyDescent="0.25">
      <c r="A9" s="17" t="s">
        <v>1</v>
      </c>
      <c r="B9" s="9">
        <f>1/(2*PI()*SQRT((A6+B6)*C6))/1000000</f>
        <v>33.55280806965802</v>
      </c>
    </row>
    <row r="10" spans="1:8" x14ac:dyDescent="0.25">
      <c r="A10" s="7" t="s">
        <v>2</v>
      </c>
      <c r="B10" s="9">
        <f>1/(2*PI()*SQRT(A6*C6))/1000000</f>
        <v>58.115168313254728</v>
      </c>
    </row>
    <row r="11" spans="1:8" x14ac:dyDescent="0.25">
      <c r="A11" s="5" t="s">
        <v>5</v>
      </c>
      <c r="B11" s="9">
        <f>AVERAGE(B9:B10)</f>
        <v>45.83398819145637</v>
      </c>
    </row>
    <row r="13" spans="1:8" ht="15.75" thickBot="1" x14ac:dyDescent="0.3">
      <c r="A13" s="15"/>
      <c r="B13" s="15"/>
      <c r="C13" s="15"/>
      <c r="D13" s="15"/>
      <c r="E13" s="15"/>
      <c r="F13" s="15"/>
      <c r="G13" s="15"/>
      <c r="H13" s="15"/>
    </row>
    <row r="14" spans="1:8" ht="15.75" thickBot="1" x14ac:dyDescent="0.3">
      <c r="A14" s="29" t="s">
        <v>4</v>
      </c>
      <c r="B14" s="30"/>
      <c r="C14" s="30"/>
      <c r="D14" s="31"/>
    </row>
    <row r="15" spans="1:8" x14ac:dyDescent="0.25">
      <c r="A15" s="2" t="s">
        <v>30</v>
      </c>
      <c r="B15" s="3" t="s">
        <v>31</v>
      </c>
      <c r="C15" s="3" t="s">
        <v>32</v>
      </c>
    </row>
    <row r="16" spans="1:8" x14ac:dyDescent="0.25">
      <c r="A16" s="20">
        <v>9.9999999999999994E-12</v>
      </c>
      <c r="B16" s="20">
        <v>1.9999999999999999E-11</v>
      </c>
      <c r="C16" s="20">
        <v>4.7E-7</v>
      </c>
    </row>
    <row r="17" spans="1:8" ht="15.75" thickBot="1" x14ac:dyDescent="0.3"/>
    <row r="18" spans="1:8" ht="15.75" thickBot="1" x14ac:dyDescent="0.3">
      <c r="A18" s="29" t="s">
        <v>3</v>
      </c>
      <c r="B18" s="30"/>
      <c r="C18" s="30"/>
      <c r="D18" s="31"/>
    </row>
    <row r="19" spans="1:8" ht="15.75" thickTop="1" x14ac:dyDescent="0.25">
      <c r="A19" s="18" t="s">
        <v>1</v>
      </c>
      <c r="B19" s="9">
        <f>1/(2*PI()*SQRT((A16+B16)*C16))/1000000</f>
        <v>42.384842659558061</v>
      </c>
    </row>
    <row r="20" spans="1:8" x14ac:dyDescent="0.25">
      <c r="A20" s="5" t="s">
        <v>2</v>
      </c>
      <c r="B20" s="9">
        <f>1/(2*PI()*SQRT(A16*C16))/1000000</f>
        <v>73.412700957167345</v>
      </c>
    </row>
    <row r="21" spans="1:8" x14ac:dyDescent="0.25">
      <c r="A21" s="5" t="s">
        <v>5</v>
      </c>
      <c r="B21" s="9">
        <f>AVERAGE(B19:B20)</f>
        <v>57.898771808362703</v>
      </c>
    </row>
    <row r="23" spans="1:8" ht="15.75" thickBot="1" x14ac:dyDescent="0.3">
      <c r="A23" s="15"/>
      <c r="B23" s="15"/>
      <c r="C23" s="15"/>
      <c r="D23" s="15"/>
      <c r="E23" s="15"/>
      <c r="F23" s="15"/>
      <c r="G23" s="15"/>
      <c r="H23" s="15"/>
    </row>
    <row r="24" spans="1:8" ht="15.75" thickBot="1" x14ac:dyDescent="0.3">
      <c r="A24" s="13" t="s">
        <v>6</v>
      </c>
      <c r="B24" s="1" t="s">
        <v>20</v>
      </c>
      <c r="C24" s="1"/>
      <c r="D24" s="1" t="s">
        <v>35</v>
      </c>
      <c r="E24" s="1"/>
      <c r="F24" s="1" t="s">
        <v>36</v>
      </c>
      <c r="G24" s="1"/>
      <c r="H24" s="1" t="s">
        <v>36</v>
      </c>
    </row>
    <row r="25" spans="1:8" x14ac:dyDescent="0.25">
      <c r="A25" s="2" t="s">
        <v>7</v>
      </c>
      <c r="B25" s="3" t="s">
        <v>16</v>
      </c>
      <c r="C25" s="3" t="s">
        <v>8</v>
      </c>
      <c r="D25" s="3" t="s">
        <v>16</v>
      </c>
      <c r="E25" s="3" t="s">
        <v>9</v>
      </c>
      <c r="F25" s="3" t="s">
        <v>16</v>
      </c>
      <c r="G25" s="3" t="s">
        <v>10</v>
      </c>
      <c r="H25" s="4" t="s">
        <v>16</v>
      </c>
    </row>
    <row r="26" spans="1:8" x14ac:dyDescent="0.25">
      <c r="A26" s="11" t="s">
        <v>39</v>
      </c>
      <c r="B26" s="10">
        <v>1.7999999999999999E-6</v>
      </c>
      <c r="C26" s="12" t="s">
        <v>13</v>
      </c>
      <c r="D26" s="10" t="s">
        <v>49</v>
      </c>
      <c r="E26" s="12" t="s">
        <v>14</v>
      </c>
      <c r="F26" s="10">
        <v>9.9999999999999995E-8</v>
      </c>
      <c r="G26" s="12" t="s">
        <v>40</v>
      </c>
      <c r="H26" s="10">
        <v>9.9999999999999995E-8</v>
      </c>
    </row>
    <row r="27" spans="1:8" x14ac:dyDescent="0.25">
      <c r="A27" s="11" t="s">
        <v>44</v>
      </c>
      <c r="B27" s="10">
        <v>3.9999999999999998E-11</v>
      </c>
      <c r="C27" s="12" t="s">
        <v>45</v>
      </c>
      <c r="D27" s="10">
        <v>3E-11</v>
      </c>
      <c r="E27" s="12" t="s">
        <v>46</v>
      </c>
      <c r="F27" s="10">
        <v>1.9999999999999999E-11</v>
      </c>
      <c r="G27" s="12" t="s">
        <v>47</v>
      </c>
      <c r="H27" s="10">
        <v>1.9999999999999999E-11</v>
      </c>
    </row>
    <row r="28" spans="1:8" x14ac:dyDescent="0.25">
      <c r="A28" s="11" t="s">
        <v>41</v>
      </c>
      <c r="B28" s="10">
        <v>1.5E-10</v>
      </c>
      <c r="C28" s="12" t="s">
        <v>15</v>
      </c>
      <c r="D28" s="10">
        <v>2.7E-11</v>
      </c>
      <c r="E28" s="12" t="s">
        <v>42</v>
      </c>
      <c r="F28" s="10">
        <v>1.9999999999999999E-11</v>
      </c>
      <c r="G28" s="12" t="s">
        <v>43</v>
      </c>
      <c r="H28" s="10">
        <v>1.9999999999999999E-11</v>
      </c>
    </row>
    <row r="29" spans="1:8" x14ac:dyDescent="0.25">
      <c r="A29" s="7" t="s">
        <v>1</v>
      </c>
      <c r="B29" s="9">
        <f>1/(2*PI()*SQRT((B27+B28)*B26))/1000000</f>
        <v>8.6061136827843008</v>
      </c>
      <c r="C29" s="8" t="s">
        <v>1</v>
      </c>
      <c r="D29" s="9" t="e">
        <f>1/(2*PI()*SQRT((D27+D28)*D26))/1000000</f>
        <v>#VALUE!</v>
      </c>
      <c r="E29" s="8" t="s">
        <v>1</v>
      </c>
      <c r="F29" s="9">
        <f>1/(2*PI()*SQRT((F27+F28)*F26))/1000000</f>
        <v>79.577471545947688</v>
      </c>
      <c r="G29" s="8" t="s">
        <v>1</v>
      </c>
      <c r="H29" s="9">
        <f>1/(2*PI()*SQRT((H27+H28)*H26))/1000000</f>
        <v>79.577471545947688</v>
      </c>
    </row>
    <row r="30" spans="1:8" x14ac:dyDescent="0.25">
      <c r="A30" s="7" t="s">
        <v>2</v>
      </c>
      <c r="B30" s="9">
        <f>1/(2*PI()*SQRT((B28)*B26))/1000000</f>
        <v>9.6858613855424522</v>
      </c>
      <c r="C30" s="8" t="s">
        <v>2</v>
      </c>
      <c r="D30" s="9" t="e">
        <f>1/(2*PI()*SQRT((D28)*D26))/1000000</f>
        <v>#VALUE!</v>
      </c>
      <c r="E30" s="8" t="s">
        <v>2</v>
      </c>
      <c r="F30" s="9">
        <f>1/(2*PI()*SQRT((F28)*F26))/1000000</f>
        <v>112.53953951963827</v>
      </c>
      <c r="G30" s="8" t="s">
        <v>2</v>
      </c>
      <c r="H30" s="9">
        <f>1/(2*PI()*SQRT((H28)*H26))/1000000</f>
        <v>112.53953951963827</v>
      </c>
    </row>
    <row r="31" spans="1:8" x14ac:dyDescent="0.25">
      <c r="A31" s="5" t="s">
        <v>5</v>
      </c>
      <c r="B31" s="14">
        <f>AVERAGE(B29:B30)</f>
        <v>9.1459875341633765</v>
      </c>
      <c r="C31" s="6" t="s">
        <v>5</v>
      </c>
      <c r="D31" s="14" t="e">
        <f>AVERAGE(D29:D30)</f>
        <v>#VALUE!</v>
      </c>
      <c r="E31" s="6" t="s">
        <v>5</v>
      </c>
      <c r="F31" s="14">
        <f>AVERAGE(F29:F30)</f>
        <v>96.058505532792978</v>
      </c>
      <c r="G31" s="6" t="s">
        <v>5</v>
      </c>
      <c r="H31" s="14">
        <f>AVERAGE(H29:H30)</f>
        <v>96.058505532792978</v>
      </c>
    </row>
    <row r="33" spans="1:3" x14ac:dyDescent="0.25">
      <c r="A33" t="s">
        <v>48</v>
      </c>
    </row>
    <row r="34" spans="1:3" x14ac:dyDescent="0.25">
      <c r="A34" s="34" t="s">
        <v>53</v>
      </c>
      <c r="B34" s="34" t="s">
        <v>16</v>
      </c>
      <c r="C34" s="34" t="s">
        <v>54</v>
      </c>
    </row>
    <row r="35" spans="1:3" x14ac:dyDescent="0.25">
      <c r="A35" t="s">
        <v>12</v>
      </c>
      <c r="B35" t="s">
        <v>50</v>
      </c>
      <c r="C35" t="s">
        <v>55</v>
      </c>
    </row>
    <row r="36" spans="1:3" x14ac:dyDescent="0.25">
      <c r="A36" t="s">
        <v>51</v>
      </c>
      <c r="B36" t="s">
        <v>52</v>
      </c>
      <c r="C36" t="s">
        <v>56</v>
      </c>
    </row>
    <row r="37" spans="1:3" x14ac:dyDescent="0.25">
      <c r="A37" t="s">
        <v>57</v>
      </c>
      <c r="B37" t="s">
        <v>50</v>
      </c>
      <c r="C37" t="s">
        <v>58</v>
      </c>
    </row>
    <row r="38" spans="1:3" x14ac:dyDescent="0.25">
      <c r="A38" t="s">
        <v>59</v>
      </c>
      <c r="B38" t="s">
        <v>60</v>
      </c>
      <c r="C38" t="s">
        <v>61</v>
      </c>
    </row>
  </sheetData>
  <mergeCells count="5">
    <mergeCell ref="A1:H1"/>
    <mergeCell ref="A4:D4"/>
    <mergeCell ref="A8:D8"/>
    <mergeCell ref="A14:D14"/>
    <mergeCell ref="A18:D18"/>
  </mergeCells>
  <pageMargins left="0.7" right="0.7" top="0.75" bottom="0.75" header="0.3" footer="0.3"/>
  <pageSetup orientation="portrait" r:id="rId1"/>
  <headerFooter>
    <oddHeader>&amp;CT1300199-v2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zoomScaleNormal="100" workbookViewId="0">
      <selection activeCell="D26" sqref="D26"/>
    </sheetView>
  </sheetViews>
  <sheetFormatPr defaultRowHeight="15" x14ac:dyDescent="0.25"/>
  <cols>
    <col min="1" max="1" width="13.85546875" customWidth="1"/>
    <col min="2" max="2" width="13.28515625" customWidth="1"/>
    <col min="3" max="3" width="12.28515625" bestFit="1" customWidth="1"/>
    <col min="4" max="4" width="8.28515625" customWidth="1"/>
    <col min="5" max="5" width="10.28515625" customWidth="1"/>
    <col min="7" max="7" width="11.42578125" bestFit="1" customWidth="1"/>
    <col min="8" max="8" width="8.28515625" bestFit="1" customWidth="1"/>
  </cols>
  <sheetData>
    <row r="1" spans="1:10" ht="56.25" customHeight="1" x14ac:dyDescent="0.3">
      <c r="A1" s="33" t="s">
        <v>22</v>
      </c>
      <c r="B1" s="33"/>
      <c r="C1" s="33"/>
      <c r="D1" s="33"/>
      <c r="E1" s="21"/>
      <c r="F1" s="16"/>
      <c r="G1" s="16"/>
      <c r="H1" s="16"/>
      <c r="I1" s="16"/>
      <c r="J1" s="16"/>
    </row>
    <row r="2" spans="1:10" x14ac:dyDescent="0.25">
      <c r="A2" s="24" t="s">
        <v>23</v>
      </c>
      <c r="B2" s="22" t="s">
        <v>19</v>
      </c>
    </row>
    <row r="3" spans="1:10" ht="15.75" thickBot="1" x14ac:dyDescent="0.3">
      <c r="A3" s="15"/>
      <c r="B3" s="15"/>
    </row>
    <row r="4" spans="1:10" ht="15.75" thickBot="1" x14ac:dyDescent="0.3">
      <c r="A4" s="29" t="s">
        <v>0</v>
      </c>
      <c r="B4" s="31"/>
      <c r="C4" s="23"/>
      <c r="D4" s="23"/>
    </row>
    <row r="5" spans="1:10" x14ac:dyDescent="0.25">
      <c r="A5" s="3" t="s">
        <v>26</v>
      </c>
      <c r="B5" s="28">
        <v>4.6999999999999999E-11</v>
      </c>
    </row>
    <row r="6" spans="1:10" x14ac:dyDescent="0.25">
      <c r="A6" s="24" t="s">
        <v>27</v>
      </c>
      <c r="B6" s="25">
        <v>3.9999999999999998E-11</v>
      </c>
    </row>
    <row r="7" spans="1:10" x14ac:dyDescent="0.25">
      <c r="A7" s="24" t="s">
        <v>12</v>
      </c>
      <c r="B7" s="25">
        <v>6.1999999999999999E-7</v>
      </c>
    </row>
    <row r="8" spans="1:10" x14ac:dyDescent="0.25">
      <c r="A8" s="8" t="s">
        <v>1</v>
      </c>
      <c r="B8" s="26">
        <f>1/(2*PI()*SQRT((B5+B6)*B7))/1000000</f>
        <v>21.670286873015254</v>
      </c>
    </row>
    <row r="9" spans="1:10" x14ac:dyDescent="0.25">
      <c r="A9" s="8" t="s">
        <v>2</v>
      </c>
      <c r="B9" s="26">
        <f>1/(2*PI()*SQRT(B5*B7))/1000000</f>
        <v>29.483250197867893</v>
      </c>
    </row>
    <row r="10" spans="1:10" x14ac:dyDescent="0.25">
      <c r="A10" s="6" t="s">
        <v>5</v>
      </c>
      <c r="B10" s="26">
        <f>AVERAGE(B8:B9)</f>
        <v>25.576768535441573</v>
      </c>
    </row>
    <row r="11" spans="1:10" x14ac:dyDescent="0.25">
      <c r="A11" s="15"/>
      <c r="B11" s="15"/>
    </row>
    <row r="12" spans="1:10" x14ac:dyDescent="0.25">
      <c r="A12" s="24" t="s">
        <v>37</v>
      </c>
      <c r="B12" s="24" t="s">
        <v>16</v>
      </c>
    </row>
    <row r="13" spans="1:10" x14ac:dyDescent="0.25">
      <c r="A13" s="24" t="s">
        <v>11</v>
      </c>
      <c r="B13" s="27">
        <v>3.9000000000000002E-7</v>
      </c>
    </row>
    <row r="14" spans="1:10" x14ac:dyDescent="0.25">
      <c r="A14" s="24" t="s">
        <v>25</v>
      </c>
      <c r="B14" s="27">
        <v>3E-11</v>
      </c>
    </row>
    <row r="15" spans="1:10" x14ac:dyDescent="0.25">
      <c r="A15" s="24" t="s">
        <v>24</v>
      </c>
      <c r="B15" s="27">
        <v>1.5E-11</v>
      </c>
    </row>
    <row r="16" spans="1:10" x14ac:dyDescent="0.25">
      <c r="A16" s="8" t="s">
        <v>1</v>
      </c>
      <c r="B16" s="26">
        <f>1/(2*PI()*SQRT((B14+B15)*B13))/1000000</f>
        <v>37.991074008335239</v>
      </c>
    </row>
    <row r="17" spans="1:2" x14ac:dyDescent="0.25">
      <c r="A17" s="6" t="s">
        <v>5</v>
      </c>
      <c r="B17" s="26">
        <f>AVERAGE(B16, B18)</f>
        <v>51.896772212440638</v>
      </c>
    </row>
    <row r="18" spans="1:2" x14ac:dyDescent="0.25">
      <c r="A18" s="8" t="s">
        <v>2</v>
      </c>
      <c r="B18" s="26">
        <f>1/(2*PI()*SQRT((B15)*B13))/1000000</f>
        <v>65.802470416546043</v>
      </c>
    </row>
    <row r="20" spans="1:2" x14ac:dyDescent="0.25">
      <c r="A20" t="s">
        <v>48</v>
      </c>
    </row>
  </sheetData>
  <mergeCells count="2">
    <mergeCell ref="A1:D1"/>
    <mergeCell ref="A4:B4"/>
  </mergeCells>
  <pageMargins left="0.7" right="0.7" top="0.75" bottom="0.75" header="0.3" footer="0.3"/>
  <pageSetup orientation="portrait" r:id="rId1"/>
  <headerFooter>
    <oddHeader>&amp;CT1300199-v2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9&amp;45</vt:lpstr>
      <vt:lpstr>36&amp;45 (HAM6)</vt:lpstr>
      <vt:lpstr>Input Modecleaner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2013-03-14T20:36:49Z</cp:lastPrinted>
  <dcterms:created xsi:type="dcterms:W3CDTF">2012-07-30T20:42:39Z</dcterms:created>
  <dcterms:modified xsi:type="dcterms:W3CDTF">2013-07-11T20:39:10Z</dcterms:modified>
</cp:coreProperties>
</file>