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9&amp;45" sheetId="1" r:id="rId1"/>
    <sheet name="Input Modecleaner" sheetId="2" r:id="rId2"/>
    <sheet name="Pre-stabilized Laser" sheetId="3" r:id="rId3"/>
  </sheets>
  <definedNames>
    <definedName name="_xlnm.Print_Area" localSheetId="2">'Pre-stabilized Laser'!$A$1:$H$42</definedName>
  </definedNames>
  <calcPr calcId="145621"/>
</workbook>
</file>

<file path=xl/calcChain.xml><?xml version="1.0" encoding="utf-8"?>
<calcChain xmlns="http://schemas.openxmlformats.org/spreadsheetml/2006/main">
  <c r="H36" i="3" l="1"/>
  <c r="F36" i="3"/>
  <c r="D36" i="3"/>
  <c r="B36" i="3"/>
  <c r="H35" i="3"/>
  <c r="H37" i="3" s="1"/>
  <c r="F35" i="3"/>
  <c r="D35" i="3"/>
  <c r="B35" i="3"/>
  <c r="B37" i="3" s="1"/>
  <c r="B27" i="3"/>
  <c r="B26" i="3"/>
  <c r="B28" i="3" s="1"/>
  <c r="B23" i="3"/>
  <c r="B22" i="3"/>
  <c r="B24" i="3" s="1"/>
  <c r="B14" i="3"/>
  <c r="B13" i="3"/>
  <c r="B15" i="3" s="1"/>
  <c r="B10" i="3"/>
  <c r="B9" i="3"/>
  <c r="D37" i="3" l="1"/>
  <c r="B11" i="3"/>
  <c r="F37" i="3"/>
  <c r="H36" i="2"/>
  <c r="F36" i="2"/>
  <c r="D36" i="2"/>
  <c r="B36" i="2"/>
  <c r="H35" i="2"/>
  <c r="H37" i="2" s="1"/>
  <c r="F35" i="2"/>
  <c r="F37" i="2" s="1"/>
  <c r="D35" i="2"/>
  <c r="B35" i="2"/>
  <c r="B37" i="2" s="1"/>
  <c r="B27" i="2"/>
  <c r="B26" i="2"/>
  <c r="B23" i="2"/>
  <c r="B22" i="2"/>
  <c r="B24" i="2" s="1"/>
  <c r="B14" i="2"/>
  <c r="B13" i="2"/>
  <c r="B15" i="2" s="1"/>
  <c r="B10" i="2"/>
  <c r="B9" i="2"/>
  <c r="B11" i="2" s="1"/>
  <c r="H36" i="1"/>
  <c r="H35" i="1"/>
  <c r="H37" i="1" s="1"/>
  <c r="F36" i="1"/>
  <c r="F35" i="1"/>
  <c r="D36" i="1"/>
  <c r="D35" i="1"/>
  <c r="B36" i="1"/>
  <c r="B35" i="1"/>
  <c r="B37" i="1" s="1"/>
  <c r="B27" i="1"/>
  <c r="B26" i="1"/>
  <c r="B28" i="1" s="1"/>
  <c r="B23" i="1"/>
  <c r="B22" i="1"/>
  <c r="B24" i="1" s="1"/>
  <c r="B14" i="1"/>
  <c r="B13" i="1"/>
  <c r="B10" i="1"/>
  <c r="B9" i="1"/>
  <c r="B11" i="1" s="1"/>
  <c r="B28" i="2" l="1"/>
  <c r="D37" i="2"/>
  <c r="B15" i="1"/>
  <c r="D37" i="1"/>
  <c r="F37" i="1"/>
</calcChain>
</file>

<file path=xl/sharedStrings.xml><?xml version="1.0" encoding="utf-8"?>
<sst xmlns="http://schemas.openxmlformats.org/spreadsheetml/2006/main" count="256" uniqueCount="60">
  <si>
    <t>C35</t>
  </si>
  <si>
    <t>L9</t>
  </si>
  <si>
    <t>L12</t>
  </si>
  <si>
    <t>C43</t>
  </si>
  <si>
    <t>C50</t>
  </si>
  <si>
    <t>U7 RF LOW STAGE</t>
  </si>
  <si>
    <t>Fmin(MHz)</t>
  </si>
  <si>
    <t>Fmax (MHz)</t>
  </si>
  <si>
    <t>Input Notch Tuning Range</t>
  </si>
  <si>
    <t>Feedback Notch Tuning Range</t>
  </si>
  <si>
    <t>U4 RF HI STAGE</t>
  </si>
  <si>
    <t>C12</t>
  </si>
  <si>
    <t>L3</t>
  </si>
  <si>
    <t>L6</t>
  </si>
  <si>
    <t>C27</t>
  </si>
  <si>
    <t>C29</t>
  </si>
  <si>
    <t>Fmid (MHz)</t>
  </si>
  <si>
    <t>Notch Farm</t>
  </si>
  <si>
    <t>Notch 1</t>
  </si>
  <si>
    <t>Notch 2</t>
  </si>
  <si>
    <t>Notch 3</t>
  </si>
  <si>
    <t>Notch 4</t>
  </si>
  <si>
    <t>L1</t>
  </si>
  <si>
    <t>L2</t>
  </si>
  <si>
    <t>L4</t>
  </si>
  <si>
    <t>L5</t>
  </si>
  <si>
    <t>C2</t>
  </si>
  <si>
    <t>C7</t>
  </si>
  <si>
    <t>C16</t>
  </si>
  <si>
    <t>C25</t>
  </si>
  <si>
    <t>Value</t>
  </si>
  <si>
    <t>Baseline design D1101124-v5 (Input Modecleaner Variant)</t>
  </si>
  <si>
    <t>Baseline design D1101124-v5 (9&amp;45 MHz Variant)</t>
  </si>
  <si>
    <t>n/a</t>
  </si>
  <si>
    <t>F LO Nominal</t>
  </si>
  <si>
    <t>F HI Nominal</t>
  </si>
  <si>
    <t>24.078MHz</t>
  </si>
  <si>
    <t>9MHz</t>
  </si>
  <si>
    <t>45MHz</t>
  </si>
  <si>
    <t>omit</t>
  </si>
  <si>
    <t>Baseline design D1101124-v5 (Prestabilized Laser Variant)</t>
  </si>
  <si>
    <t>21.500MHz</t>
  </si>
  <si>
    <t>DC Path</t>
  </si>
  <si>
    <t>L7</t>
  </si>
  <si>
    <t>C30</t>
  </si>
  <si>
    <t>Component</t>
  </si>
  <si>
    <t>C4(var)</t>
  </si>
  <si>
    <t>C10(var)</t>
  </si>
  <si>
    <t>C17(var)</t>
  </si>
  <si>
    <t>C26(var)</t>
  </si>
  <si>
    <t>C38(var)</t>
  </si>
  <si>
    <t>C15(var)</t>
  </si>
  <si>
    <t>18MHz</t>
  </si>
  <si>
    <t>36MHz</t>
  </si>
  <si>
    <t>54MHz</t>
  </si>
  <si>
    <t>90MHz</t>
  </si>
  <si>
    <t>48.156MHz</t>
  </si>
  <si>
    <t>Not Used</t>
  </si>
  <si>
    <t>43MHz</t>
  </si>
  <si>
    <t>A 402 ohm resistor is added in parallel to L9 to de-Q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</si>
</sst>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</cellStyleXfs>
  <cellXfs count="3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/>
    <xf numFmtId="164" fontId="2" fillId="3" borderId="1" xfId="2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8" xfId="0" applyFont="1" applyBorder="1"/>
    <xf numFmtId="164" fontId="2" fillId="3" borderId="9" xfId="2" applyNumberFormat="1" applyBorder="1" applyAlignment="1">
      <alignment horizontal="center" vertical="center"/>
    </xf>
    <xf numFmtId="0" fontId="0" fillId="4" borderId="0" xfId="0" applyFill="1"/>
    <xf numFmtId="0" fontId="0" fillId="0" borderId="15" xfId="0" applyBorder="1" applyAlignment="1">
      <alignment horizontal="left" vertical="center"/>
    </xf>
    <xf numFmtId="0" fontId="0" fillId="0" borderId="16" xfId="0" applyBorder="1"/>
    <xf numFmtId="0" fontId="0" fillId="0" borderId="19" xfId="0" applyBorder="1"/>
    <xf numFmtId="0" fontId="3" fillId="0" borderId="6" xfId="0" applyFont="1" applyBorder="1"/>
    <xf numFmtId="11" fontId="1" fillId="2" borderId="1" xfId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0" xfId="0" applyFont="1" applyBorder="1" applyAlignment="1"/>
    <xf numFmtId="0" fontId="5" fillId="0" borderId="0" xfId="0" applyFont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3">
    <cellStyle name="Calculation" xfId="2" builtinId="22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Layout" zoomScaleNormal="100" workbookViewId="0">
      <selection activeCell="C28" sqref="C28"/>
    </sheetView>
  </sheetViews>
  <sheetFormatPr defaultRowHeight="15" x14ac:dyDescent="0.25"/>
  <cols>
    <col min="1" max="1" width="12.7109375" bestFit="1" customWidth="1"/>
    <col min="2" max="2" width="10.42578125" bestFit="1" customWidth="1"/>
    <col min="3" max="3" width="12.28515625" bestFit="1" customWidth="1"/>
    <col min="4" max="4" width="8.28515625" bestFit="1" customWidth="1"/>
    <col min="5" max="5" width="11.42578125" bestFit="1" customWidth="1"/>
    <col min="7" max="7" width="11.42578125" bestFit="1" customWidth="1"/>
  </cols>
  <sheetData>
    <row r="1" spans="1:8" ht="18.75" x14ac:dyDescent="0.3">
      <c r="A1" s="28" t="s">
        <v>32</v>
      </c>
      <c r="B1" s="28"/>
      <c r="C1" s="28"/>
      <c r="D1" s="28"/>
      <c r="E1" s="28"/>
      <c r="F1" s="28"/>
      <c r="G1" s="28"/>
      <c r="H1" s="28"/>
    </row>
    <row r="2" spans="1:8" x14ac:dyDescent="0.25">
      <c r="A2" s="18" t="s">
        <v>34</v>
      </c>
      <c r="B2" s="19" t="s">
        <v>37</v>
      </c>
      <c r="C2" s="18" t="s">
        <v>35</v>
      </c>
      <c r="D2" s="19" t="s">
        <v>38</v>
      </c>
    </row>
    <row r="3" spans="1:8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5.75" thickBot="1" x14ac:dyDescent="0.3">
      <c r="A4" s="27" t="s">
        <v>5</v>
      </c>
      <c r="B4" s="25"/>
      <c r="C4" s="25"/>
      <c r="D4" s="26"/>
    </row>
    <row r="5" spans="1:8" x14ac:dyDescent="0.25">
      <c r="A5" s="1" t="s">
        <v>0</v>
      </c>
      <c r="B5" s="2" t="s">
        <v>50</v>
      </c>
      <c r="C5" s="2" t="s">
        <v>1</v>
      </c>
      <c r="D5" s="2" t="s">
        <v>2</v>
      </c>
      <c r="E5" s="2" t="s">
        <v>3</v>
      </c>
      <c r="F5" s="3" t="s">
        <v>4</v>
      </c>
    </row>
    <row r="6" spans="1:8" x14ac:dyDescent="0.25">
      <c r="A6" s="19">
        <v>1.5E-10</v>
      </c>
      <c r="B6" s="19">
        <v>3.9999999999999998E-11</v>
      </c>
      <c r="C6" s="19">
        <v>1.7999999999999999E-6</v>
      </c>
      <c r="D6" s="19">
        <v>9.9999999999999995E-7</v>
      </c>
      <c r="E6" s="19">
        <v>3E-11</v>
      </c>
      <c r="F6" s="19">
        <v>5.6E-11</v>
      </c>
    </row>
    <row r="7" spans="1:8" ht="15.75" thickBot="1" x14ac:dyDescent="0.3"/>
    <row r="8" spans="1:8" ht="15.75" thickBot="1" x14ac:dyDescent="0.3">
      <c r="A8" s="27" t="s">
        <v>8</v>
      </c>
      <c r="B8" s="25"/>
      <c r="C8" s="25"/>
      <c r="D8" s="26"/>
    </row>
    <row r="9" spans="1:8" x14ac:dyDescent="0.25">
      <c r="A9" s="15" t="s">
        <v>6</v>
      </c>
      <c r="B9" s="9">
        <f>1/(2*PI()*SQRT((A6+B6)*C6))/1000000</f>
        <v>8.6061136827843008</v>
      </c>
    </row>
    <row r="10" spans="1:8" x14ac:dyDescent="0.25">
      <c r="A10" s="6" t="s">
        <v>7</v>
      </c>
      <c r="B10" s="9">
        <f>1/(2*PI()*SQRT(A6*C6))/1000000</f>
        <v>9.6858613855424522</v>
      </c>
    </row>
    <row r="11" spans="1:8" ht="15.75" thickBot="1" x14ac:dyDescent="0.3">
      <c r="A11" s="16" t="s">
        <v>16</v>
      </c>
      <c r="B11" s="9">
        <f>AVERAGE(B9:B10)</f>
        <v>9.1459875341633765</v>
      </c>
    </row>
    <row r="12" spans="1:8" ht="15.75" thickBot="1" x14ac:dyDescent="0.3">
      <c r="A12" s="27" t="s">
        <v>9</v>
      </c>
      <c r="B12" s="25"/>
      <c r="C12" s="25"/>
      <c r="D12" s="26"/>
    </row>
    <row r="13" spans="1:8" x14ac:dyDescent="0.25">
      <c r="A13" s="15" t="s">
        <v>6</v>
      </c>
      <c r="B13" s="9">
        <f>1/(2*PI()*SQRT((E6+F6)*D6))/1000000</f>
        <v>17.162118882634498</v>
      </c>
    </row>
    <row r="14" spans="1:8" x14ac:dyDescent="0.25">
      <c r="A14" s="6" t="s">
        <v>7</v>
      </c>
      <c r="B14" s="9">
        <f>1/(2*PI()*SQRT(F6*D6))/1000000</f>
        <v>21.267973873620583</v>
      </c>
    </row>
    <row r="15" spans="1:8" x14ac:dyDescent="0.25">
      <c r="A15" s="8" t="s">
        <v>16</v>
      </c>
      <c r="B15" s="9">
        <f>AVERAGE(B13:B14)</f>
        <v>19.215046378127539</v>
      </c>
    </row>
    <row r="16" spans="1:8" ht="15.75" thickBot="1" x14ac:dyDescent="0.3">
      <c r="A16" s="14"/>
      <c r="B16" s="14"/>
      <c r="C16" s="14"/>
      <c r="D16" s="14"/>
      <c r="E16" s="14"/>
      <c r="F16" s="14"/>
      <c r="G16" s="14"/>
      <c r="H16" s="14"/>
    </row>
    <row r="17" spans="1:8" ht="15.75" thickBot="1" x14ac:dyDescent="0.3">
      <c r="A17" s="27" t="s">
        <v>10</v>
      </c>
      <c r="B17" s="25"/>
      <c r="C17" s="25"/>
      <c r="D17" s="26"/>
    </row>
    <row r="18" spans="1:8" x14ac:dyDescent="0.25">
      <c r="A18" s="1" t="s">
        <v>11</v>
      </c>
      <c r="B18" s="2" t="s">
        <v>51</v>
      </c>
      <c r="C18" s="2" t="s">
        <v>12</v>
      </c>
      <c r="D18" s="2" t="s">
        <v>13</v>
      </c>
      <c r="E18" s="2" t="s">
        <v>14</v>
      </c>
      <c r="F18" s="3" t="s">
        <v>15</v>
      </c>
    </row>
    <row r="19" spans="1:8" x14ac:dyDescent="0.25">
      <c r="A19" s="19">
        <v>2.2000000000000002E-11</v>
      </c>
      <c r="B19" s="19">
        <v>1.9999999999999999E-11</v>
      </c>
      <c r="C19" s="19">
        <v>3.9000000000000002E-7</v>
      </c>
      <c r="D19" s="19">
        <v>9.9999999999999995E-7</v>
      </c>
      <c r="E19" s="19">
        <v>3E-11</v>
      </c>
      <c r="F19" s="19">
        <v>5.6E-11</v>
      </c>
    </row>
    <row r="20" spans="1:8" ht="15.75" thickBot="1" x14ac:dyDescent="0.3"/>
    <row r="21" spans="1:8" ht="15.75" thickBot="1" x14ac:dyDescent="0.3">
      <c r="A21" s="29" t="s">
        <v>8</v>
      </c>
      <c r="B21" s="30"/>
      <c r="C21" s="25"/>
      <c r="D21" s="26"/>
    </row>
    <row r="22" spans="1:8" ht="15.75" thickTop="1" x14ac:dyDescent="0.25">
      <c r="A22" s="17" t="s">
        <v>6</v>
      </c>
      <c r="B22" s="9">
        <f>1/(2*PI()*SQRT((A19+B19)*C19))/1000000</f>
        <v>39.324497603367952</v>
      </c>
    </row>
    <row r="23" spans="1:8" x14ac:dyDescent="0.25">
      <c r="A23" s="4" t="s">
        <v>7</v>
      </c>
      <c r="B23" s="9">
        <f>1/(2*PI()*SQRT(A19*C19))/1000000</f>
        <v>54.334601688312368</v>
      </c>
    </row>
    <row r="24" spans="1:8" ht="15.75" thickBot="1" x14ac:dyDescent="0.3">
      <c r="A24" s="16" t="s">
        <v>16</v>
      </c>
      <c r="B24" s="9">
        <f>AVERAGE(B22:B23)</f>
        <v>46.82954964584016</v>
      </c>
    </row>
    <row r="25" spans="1:8" ht="15.75" thickBot="1" x14ac:dyDescent="0.3">
      <c r="A25" s="23" t="s">
        <v>9</v>
      </c>
      <c r="B25" s="24"/>
      <c r="C25" s="25"/>
      <c r="D25" s="26"/>
    </row>
    <row r="26" spans="1:8" x14ac:dyDescent="0.25">
      <c r="A26" s="15" t="s">
        <v>6</v>
      </c>
      <c r="B26" s="9">
        <f>1/(2*PI()*SQRT((E19+F19)*D19))/1000000</f>
        <v>17.162118882634498</v>
      </c>
    </row>
    <row r="27" spans="1:8" x14ac:dyDescent="0.25">
      <c r="A27" s="6" t="s">
        <v>7</v>
      </c>
      <c r="B27" s="9">
        <f>1/(2*PI()*SQRT(F19*D19))/1000000</f>
        <v>21.267973873620583</v>
      </c>
    </row>
    <row r="28" spans="1:8" x14ac:dyDescent="0.25">
      <c r="A28" s="8" t="s">
        <v>16</v>
      </c>
      <c r="B28" s="9">
        <f>AVERAGE(B26:B27)</f>
        <v>19.215046378127539</v>
      </c>
    </row>
    <row r="29" spans="1:8" ht="15.75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15.75" thickBot="1" x14ac:dyDescent="0.3">
      <c r="A30" s="12" t="s">
        <v>17</v>
      </c>
      <c r="B30" s="20" t="s">
        <v>52</v>
      </c>
      <c r="D30" s="20" t="s">
        <v>53</v>
      </c>
      <c r="F30" s="20" t="s">
        <v>54</v>
      </c>
      <c r="H30" s="20" t="s">
        <v>55</v>
      </c>
    </row>
    <row r="31" spans="1:8" x14ac:dyDescent="0.25">
      <c r="A31" s="1" t="s">
        <v>18</v>
      </c>
      <c r="B31" s="2" t="s">
        <v>30</v>
      </c>
      <c r="C31" s="2" t="s">
        <v>19</v>
      </c>
      <c r="D31" s="2" t="s">
        <v>30</v>
      </c>
      <c r="E31" s="2" t="s">
        <v>20</v>
      </c>
      <c r="F31" s="2" t="s">
        <v>30</v>
      </c>
      <c r="G31" s="2" t="s">
        <v>21</v>
      </c>
      <c r="H31" s="3" t="s">
        <v>30</v>
      </c>
    </row>
    <row r="32" spans="1:8" x14ac:dyDescent="0.25">
      <c r="A32" s="10" t="s">
        <v>22</v>
      </c>
      <c r="B32" s="19">
        <v>3.9000000000000002E-7</v>
      </c>
      <c r="C32" s="11" t="s">
        <v>23</v>
      </c>
      <c r="D32" s="19">
        <v>1.8E-7</v>
      </c>
      <c r="E32" s="11" t="s">
        <v>24</v>
      </c>
      <c r="F32" s="19">
        <v>9.9999999999999995E-8</v>
      </c>
      <c r="G32" s="11" t="s">
        <v>25</v>
      </c>
      <c r="H32" s="19">
        <v>9.9999999999999995E-8</v>
      </c>
    </row>
    <row r="33" spans="1:8" x14ac:dyDescent="0.25">
      <c r="A33" s="31" t="s">
        <v>46</v>
      </c>
      <c r="B33" s="19">
        <v>3.9999999999999998E-11</v>
      </c>
      <c r="C33" s="32" t="s">
        <v>47</v>
      </c>
      <c r="D33" s="19">
        <v>3.9999999999999998E-11</v>
      </c>
      <c r="E33" s="32" t="s">
        <v>48</v>
      </c>
      <c r="F33" s="19">
        <v>3E-11</v>
      </c>
      <c r="G33" s="32" t="s">
        <v>49</v>
      </c>
      <c r="H33" s="19">
        <v>1.9999999999999999E-11</v>
      </c>
    </row>
    <row r="34" spans="1:8" x14ac:dyDescent="0.25">
      <c r="A34" s="10" t="s">
        <v>26</v>
      </c>
      <c r="B34" s="19">
        <v>1.8E-10</v>
      </c>
      <c r="C34" s="11" t="s">
        <v>27</v>
      </c>
      <c r="D34" s="19">
        <v>8.2000000000000001E-11</v>
      </c>
      <c r="E34" s="11" t="s">
        <v>28</v>
      </c>
      <c r="F34" s="19">
        <v>6.7999999999999998E-11</v>
      </c>
      <c r="G34" s="11" t="s">
        <v>29</v>
      </c>
      <c r="H34" s="19">
        <v>1.9999999999999999E-11</v>
      </c>
    </row>
    <row r="35" spans="1:8" x14ac:dyDescent="0.25">
      <c r="A35" s="6" t="s">
        <v>6</v>
      </c>
      <c r="B35" s="9">
        <f>1/(2*PI()*SQRT((B33+B34)*B32))/1000000</f>
        <v>17.182109709309731</v>
      </c>
      <c r="C35" s="7" t="s">
        <v>6</v>
      </c>
      <c r="D35" s="9">
        <f>1/(2*PI()*SQRT((D33+D34)*D32))/1000000</f>
        <v>33.962837232306498</v>
      </c>
      <c r="E35" s="7" t="s">
        <v>6</v>
      </c>
      <c r="F35" s="9">
        <f>1/(2*PI()*SQRT((F33+F34)*F32))/1000000</f>
        <v>50.840181672655511</v>
      </c>
      <c r="G35" s="7" t="s">
        <v>6</v>
      </c>
      <c r="H35" s="9">
        <f>1/(2*PI()*SQRT((H33+H34)*H32))/1000000</f>
        <v>79.577471545947688</v>
      </c>
    </row>
    <row r="36" spans="1:8" x14ac:dyDescent="0.25">
      <c r="A36" s="6" t="s">
        <v>7</v>
      </c>
      <c r="B36" s="9">
        <f>1/(2*PI()*SQRT((B34)*B32))/1000000</f>
        <v>18.99553700416762</v>
      </c>
      <c r="C36" s="7" t="s">
        <v>7</v>
      </c>
      <c r="D36" s="9">
        <f>1/(2*PI()*SQRT((D34)*D32))/1000000</f>
        <v>41.426376976380517</v>
      </c>
      <c r="E36" s="7" t="s">
        <v>7</v>
      </c>
      <c r="F36" s="9">
        <f>1/(2*PI()*SQRT((F34)*F32))/1000000</f>
        <v>61.033134576739698</v>
      </c>
      <c r="G36" s="7" t="s">
        <v>7</v>
      </c>
      <c r="H36" s="9">
        <f>1/(2*PI()*SQRT((H34)*H32))/1000000</f>
        <v>112.53953951963827</v>
      </c>
    </row>
    <row r="37" spans="1:8" x14ac:dyDescent="0.25">
      <c r="A37" s="4" t="s">
        <v>16</v>
      </c>
      <c r="B37" s="13">
        <f>AVERAGE(B35:B36)</f>
        <v>18.088823356738676</v>
      </c>
      <c r="C37" s="5" t="s">
        <v>16</v>
      </c>
      <c r="D37" s="13">
        <f>AVERAGE(D35:D36)</f>
        <v>37.694607104343504</v>
      </c>
      <c r="E37" s="5" t="s">
        <v>16</v>
      </c>
      <c r="F37" s="13">
        <f>AVERAGE(F35:F36)</f>
        <v>55.936658124697601</v>
      </c>
      <c r="G37" s="5" t="s">
        <v>16</v>
      </c>
      <c r="H37" s="13">
        <f>AVERAGE(H35:H36)</f>
        <v>96.058505532792978</v>
      </c>
    </row>
    <row r="38" spans="1:8" ht="15.75" thickBo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5.75" thickBot="1" x14ac:dyDescent="0.3">
      <c r="A39" s="12" t="s">
        <v>42</v>
      </c>
    </row>
    <row r="40" spans="1:8" x14ac:dyDescent="0.25">
      <c r="A40" s="1" t="s">
        <v>45</v>
      </c>
      <c r="B40" s="2" t="s">
        <v>30</v>
      </c>
    </row>
    <row r="41" spans="1:8" x14ac:dyDescent="0.25">
      <c r="A41" s="10" t="s">
        <v>43</v>
      </c>
      <c r="B41" s="19">
        <v>2.2000000000000001E-7</v>
      </c>
    </row>
    <row r="42" spans="1:8" x14ac:dyDescent="0.25">
      <c r="A42" s="10" t="s">
        <v>44</v>
      </c>
      <c r="B42" s="19">
        <v>1E-10</v>
      </c>
    </row>
  </sheetData>
  <mergeCells count="7">
    <mergeCell ref="A25:D25"/>
    <mergeCell ref="A12:D12"/>
    <mergeCell ref="A1:H1"/>
    <mergeCell ref="A21:D21"/>
    <mergeCell ref="A8:D8"/>
    <mergeCell ref="A17:D17"/>
    <mergeCell ref="A4:D4"/>
  </mergeCells>
  <pageMargins left="0.7" right="0.7" top="0.75" bottom="0.75" header="0.3" footer="0.3"/>
  <pageSetup orientation="portrait" r:id="rId1"/>
  <headerFooter>
    <oddHeader>&amp;CT1200428-v5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zoomScaleNormal="100" workbookViewId="0">
      <selection activeCell="G33" sqref="G33"/>
    </sheetView>
  </sheetViews>
  <sheetFormatPr defaultRowHeight="15" x14ac:dyDescent="0.25"/>
  <cols>
    <col min="1" max="1" width="12.85546875" bestFit="1" customWidth="1"/>
    <col min="2" max="2" width="12.7109375" bestFit="1" customWidth="1"/>
    <col min="3" max="3" width="12.42578125" bestFit="1" customWidth="1"/>
    <col min="4" max="4" width="10.140625" bestFit="1" customWidth="1"/>
    <col min="5" max="5" width="11.42578125" bestFit="1" customWidth="1"/>
    <col min="6" max="6" width="10.140625" bestFit="1" customWidth="1"/>
    <col min="7" max="7" width="11.42578125" bestFit="1" customWidth="1"/>
    <col min="8" max="8" width="12.7109375" bestFit="1" customWidth="1"/>
  </cols>
  <sheetData>
    <row r="1" spans="1:8" ht="18.75" x14ac:dyDescent="0.3">
      <c r="A1" s="28" t="s">
        <v>31</v>
      </c>
      <c r="B1" s="28"/>
      <c r="C1" s="28"/>
      <c r="D1" s="28"/>
      <c r="E1" s="28"/>
      <c r="F1" s="28"/>
      <c r="G1" s="28"/>
      <c r="H1" s="28"/>
    </row>
    <row r="2" spans="1:8" x14ac:dyDescent="0.25">
      <c r="A2" s="18" t="s">
        <v>34</v>
      </c>
      <c r="B2" s="19" t="s">
        <v>36</v>
      </c>
      <c r="C2" s="18" t="s">
        <v>35</v>
      </c>
      <c r="D2" s="19" t="s">
        <v>33</v>
      </c>
    </row>
    <row r="3" spans="1:8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5.75" thickBot="1" x14ac:dyDescent="0.3">
      <c r="A4" s="27" t="s">
        <v>5</v>
      </c>
      <c r="B4" s="25"/>
      <c r="C4" s="25"/>
      <c r="D4" s="26"/>
    </row>
    <row r="5" spans="1:8" x14ac:dyDescent="0.25">
      <c r="A5" s="1" t="s">
        <v>0</v>
      </c>
      <c r="B5" s="2" t="s">
        <v>50</v>
      </c>
      <c r="C5" s="2" t="s">
        <v>1</v>
      </c>
      <c r="D5" s="2" t="s">
        <v>2</v>
      </c>
      <c r="E5" s="2" t="s">
        <v>3</v>
      </c>
      <c r="F5" s="3" t="s">
        <v>4</v>
      </c>
    </row>
    <row r="6" spans="1:8" x14ac:dyDescent="0.25">
      <c r="A6" s="19">
        <v>4.6999999999999999E-11</v>
      </c>
      <c r="B6" s="19">
        <v>3.9999999999999998E-11</v>
      </c>
      <c r="C6" s="19">
        <v>6.1999999999999999E-7</v>
      </c>
      <c r="D6" s="19" t="s">
        <v>39</v>
      </c>
      <c r="E6" s="19" t="s">
        <v>39</v>
      </c>
      <c r="F6" s="19" t="s">
        <v>39</v>
      </c>
    </row>
    <row r="7" spans="1:8" ht="15.75" thickBot="1" x14ac:dyDescent="0.3"/>
    <row r="8" spans="1:8" ht="15.75" thickBot="1" x14ac:dyDescent="0.3">
      <c r="A8" s="27" t="s">
        <v>8</v>
      </c>
      <c r="B8" s="25"/>
      <c r="C8" s="25"/>
      <c r="D8" s="26"/>
    </row>
    <row r="9" spans="1:8" x14ac:dyDescent="0.25">
      <c r="A9" s="15" t="s">
        <v>6</v>
      </c>
      <c r="B9" s="9">
        <f>1/(2*PI()*SQRT((A6+B6)*C6))/1000000</f>
        <v>21.670286873015254</v>
      </c>
    </row>
    <row r="10" spans="1:8" x14ac:dyDescent="0.25">
      <c r="A10" s="6" t="s">
        <v>7</v>
      </c>
      <c r="B10" s="9">
        <f>1/(2*PI()*SQRT(A6*C6))/1000000</f>
        <v>29.483250197867893</v>
      </c>
    </row>
    <row r="11" spans="1:8" ht="15.75" thickBot="1" x14ac:dyDescent="0.3">
      <c r="A11" s="16" t="s">
        <v>16</v>
      </c>
      <c r="B11" s="9">
        <f>AVERAGE(B9:B10)</f>
        <v>25.576768535441573</v>
      </c>
    </row>
    <row r="12" spans="1:8" ht="15.75" thickBot="1" x14ac:dyDescent="0.3">
      <c r="A12" s="27" t="s">
        <v>9</v>
      </c>
      <c r="B12" s="25"/>
      <c r="C12" s="25"/>
      <c r="D12" s="26"/>
    </row>
    <row r="13" spans="1:8" x14ac:dyDescent="0.25">
      <c r="A13" s="15" t="s">
        <v>6</v>
      </c>
      <c r="B13" s="9" t="e">
        <f>1/(2*PI()*SQRT((E6+F6)*D6))/1000000</f>
        <v>#VALUE!</v>
      </c>
    </row>
    <row r="14" spans="1:8" x14ac:dyDescent="0.25">
      <c r="A14" s="6" t="s">
        <v>7</v>
      </c>
      <c r="B14" s="9" t="e">
        <f>1/(2*PI()*SQRT(F6*D6))/1000000</f>
        <v>#VALUE!</v>
      </c>
    </row>
    <row r="15" spans="1:8" x14ac:dyDescent="0.25">
      <c r="A15" s="8" t="s">
        <v>16</v>
      </c>
      <c r="B15" s="9" t="e">
        <f>AVERAGE(B13:B14)</f>
        <v>#VALUE!</v>
      </c>
    </row>
    <row r="16" spans="1:8" ht="15.75" thickBot="1" x14ac:dyDescent="0.3">
      <c r="A16" s="14"/>
      <c r="B16" s="14"/>
      <c r="C16" s="14"/>
      <c r="D16" s="14"/>
      <c r="E16" s="14"/>
      <c r="F16" s="14"/>
      <c r="G16" s="14"/>
      <c r="H16" s="14"/>
    </row>
    <row r="17" spans="1:8" ht="15.75" thickBot="1" x14ac:dyDescent="0.3">
      <c r="A17" s="27" t="s">
        <v>10</v>
      </c>
      <c r="B17" s="25"/>
      <c r="C17" s="25"/>
      <c r="D17" s="26"/>
    </row>
    <row r="18" spans="1:8" x14ac:dyDescent="0.25">
      <c r="A18" s="1" t="s">
        <v>11</v>
      </c>
      <c r="B18" s="2" t="s">
        <v>51</v>
      </c>
      <c r="C18" s="2" t="s">
        <v>12</v>
      </c>
      <c r="D18" s="2" t="s">
        <v>13</v>
      </c>
      <c r="E18" s="2" t="s">
        <v>14</v>
      </c>
      <c r="F18" s="3" t="s">
        <v>15</v>
      </c>
    </row>
    <row r="19" spans="1:8" x14ac:dyDescent="0.25">
      <c r="A19" s="19" t="s">
        <v>39</v>
      </c>
      <c r="B19" s="19" t="s">
        <v>39</v>
      </c>
      <c r="C19" s="19" t="s">
        <v>39</v>
      </c>
      <c r="D19" s="19" t="s">
        <v>39</v>
      </c>
      <c r="E19" s="19" t="s">
        <v>39</v>
      </c>
      <c r="F19" s="19" t="s">
        <v>39</v>
      </c>
    </row>
    <row r="20" spans="1:8" ht="15.75" thickBot="1" x14ac:dyDescent="0.3"/>
    <row r="21" spans="1:8" ht="15.75" thickBot="1" x14ac:dyDescent="0.3">
      <c r="A21" s="29" t="s">
        <v>8</v>
      </c>
      <c r="B21" s="30"/>
      <c r="C21" s="25"/>
      <c r="D21" s="26"/>
    </row>
    <row r="22" spans="1:8" ht="15.75" thickTop="1" x14ac:dyDescent="0.25">
      <c r="A22" s="17" t="s">
        <v>6</v>
      </c>
      <c r="B22" s="9" t="e">
        <f>1/(2*PI()*SQRT((A19+B19)*C19))/1000000</f>
        <v>#VALUE!</v>
      </c>
    </row>
    <row r="23" spans="1:8" x14ac:dyDescent="0.25">
      <c r="A23" s="4" t="s">
        <v>7</v>
      </c>
      <c r="B23" s="9" t="e">
        <f>1/(2*PI()*SQRT(A19*C19))/1000000</f>
        <v>#VALUE!</v>
      </c>
    </row>
    <row r="24" spans="1:8" ht="15.75" thickBot="1" x14ac:dyDescent="0.3">
      <c r="A24" s="16" t="s">
        <v>16</v>
      </c>
      <c r="B24" s="9" t="e">
        <f>AVERAGE(B22:B23)</f>
        <v>#VALUE!</v>
      </c>
    </row>
    <row r="25" spans="1:8" ht="15.75" thickBot="1" x14ac:dyDescent="0.3">
      <c r="A25" s="23" t="s">
        <v>9</v>
      </c>
      <c r="B25" s="24"/>
      <c r="C25" s="25"/>
      <c r="D25" s="26"/>
    </row>
    <row r="26" spans="1:8" x14ac:dyDescent="0.25">
      <c r="A26" s="15" t="s">
        <v>6</v>
      </c>
      <c r="B26" s="9" t="e">
        <f>1/(2*PI()*SQRT((E19+F19)*D19))/1000000</f>
        <v>#VALUE!</v>
      </c>
    </row>
    <row r="27" spans="1:8" x14ac:dyDescent="0.25">
      <c r="A27" s="6" t="s">
        <v>7</v>
      </c>
      <c r="B27" s="9" t="e">
        <f>1/(2*PI()*SQRT(F19*D19))/1000000</f>
        <v>#VALUE!</v>
      </c>
    </row>
    <row r="28" spans="1:8" x14ac:dyDescent="0.25">
      <c r="A28" s="8" t="s">
        <v>16</v>
      </c>
      <c r="B28" s="9" t="e">
        <f>AVERAGE(B26:B27)</f>
        <v>#VALUE!</v>
      </c>
    </row>
    <row r="29" spans="1:8" ht="15.75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15.75" thickBot="1" x14ac:dyDescent="0.3">
      <c r="A30" s="12" t="s">
        <v>17</v>
      </c>
      <c r="B30" s="20" t="s">
        <v>56</v>
      </c>
      <c r="D30" s="20" t="s">
        <v>56</v>
      </c>
      <c r="F30" s="20" t="s">
        <v>56</v>
      </c>
      <c r="H30" s="20" t="s">
        <v>57</v>
      </c>
    </row>
    <row r="31" spans="1:8" x14ac:dyDescent="0.25">
      <c r="A31" s="1" t="s">
        <v>18</v>
      </c>
      <c r="B31" s="2" t="s">
        <v>30</v>
      </c>
      <c r="C31" s="2" t="s">
        <v>19</v>
      </c>
      <c r="D31" s="2" t="s">
        <v>30</v>
      </c>
      <c r="E31" s="2" t="s">
        <v>20</v>
      </c>
      <c r="F31" s="2" t="s">
        <v>30</v>
      </c>
      <c r="G31" s="2" t="s">
        <v>21</v>
      </c>
      <c r="H31" s="3" t="s">
        <v>30</v>
      </c>
    </row>
    <row r="32" spans="1:8" x14ac:dyDescent="0.25">
      <c r="A32" s="10" t="s">
        <v>22</v>
      </c>
      <c r="B32" s="19">
        <v>3.3000000000000002E-7</v>
      </c>
      <c r="C32" s="11" t="s">
        <v>23</v>
      </c>
      <c r="D32" s="19">
        <v>3.3000000000000002E-7</v>
      </c>
      <c r="E32" s="11" t="s">
        <v>24</v>
      </c>
      <c r="F32" s="19">
        <v>3.3000000000000002E-7</v>
      </c>
      <c r="G32" s="11" t="s">
        <v>25</v>
      </c>
      <c r="H32" s="19" t="s">
        <v>39</v>
      </c>
    </row>
    <row r="33" spans="1:8" x14ac:dyDescent="0.25">
      <c r="A33" s="10" t="s">
        <v>46</v>
      </c>
      <c r="B33" s="19">
        <v>1.9999999999999999E-11</v>
      </c>
      <c r="C33" s="11" t="s">
        <v>47</v>
      </c>
      <c r="D33" s="19">
        <v>1.9999999999999999E-11</v>
      </c>
      <c r="E33" s="11" t="s">
        <v>48</v>
      </c>
      <c r="F33" s="19">
        <v>1.9999999999999999E-11</v>
      </c>
      <c r="G33" s="11" t="s">
        <v>49</v>
      </c>
      <c r="H33" s="19" t="s">
        <v>39</v>
      </c>
    </row>
    <row r="34" spans="1:8" x14ac:dyDescent="0.25">
      <c r="A34" s="10" t="s">
        <v>26</v>
      </c>
      <c r="B34" s="19">
        <v>1.9999999999999999E-11</v>
      </c>
      <c r="C34" s="11" t="s">
        <v>27</v>
      </c>
      <c r="D34" s="19">
        <v>1.9999999999999999E-11</v>
      </c>
      <c r="E34" s="11" t="s">
        <v>28</v>
      </c>
      <c r="F34" s="19">
        <v>1.9999999999999999E-11</v>
      </c>
      <c r="G34" s="11" t="s">
        <v>29</v>
      </c>
      <c r="H34" s="19" t="s">
        <v>39</v>
      </c>
    </row>
    <row r="35" spans="1:8" x14ac:dyDescent="0.25">
      <c r="A35" s="6" t="s">
        <v>6</v>
      </c>
      <c r="B35" s="9">
        <f>1/(2*PI()*SQRT((B33+B34)*B32))/1000000</f>
        <v>43.805956346231184</v>
      </c>
      <c r="C35" s="7" t="s">
        <v>6</v>
      </c>
      <c r="D35" s="9">
        <f>1/(2*PI()*SQRT((D33+D34)*D32))/1000000</f>
        <v>43.805956346231184</v>
      </c>
      <c r="E35" s="7" t="s">
        <v>6</v>
      </c>
      <c r="F35" s="9">
        <f>1/(2*PI()*SQRT((F33+F34)*F32))/1000000</f>
        <v>43.805956346231184</v>
      </c>
      <c r="G35" s="7" t="s">
        <v>6</v>
      </c>
      <c r="H35" s="9" t="e">
        <f>1/(2*PI()*SQRT((H33+H34)*H32))/1000000</f>
        <v>#VALUE!</v>
      </c>
    </row>
    <row r="36" spans="1:8" x14ac:dyDescent="0.25">
      <c r="A36" s="6" t="s">
        <v>7</v>
      </c>
      <c r="B36" s="9">
        <f>1/(2*PI()*SQRT((B34)*B32))/1000000</f>
        <v>61.950977577563897</v>
      </c>
      <c r="C36" s="7" t="s">
        <v>7</v>
      </c>
      <c r="D36" s="9">
        <f>1/(2*PI()*SQRT((D34)*D32))/1000000</f>
        <v>61.950977577563897</v>
      </c>
      <c r="E36" s="7" t="s">
        <v>7</v>
      </c>
      <c r="F36" s="9">
        <f>1/(2*PI()*SQRT((F34)*F32))/1000000</f>
        <v>61.950977577563897</v>
      </c>
      <c r="G36" s="7" t="s">
        <v>7</v>
      </c>
      <c r="H36" s="9" t="e">
        <f>1/(2*PI()*SQRT((H34)*H32))/1000000</f>
        <v>#VALUE!</v>
      </c>
    </row>
    <row r="37" spans="1:8" x14ac:dyDescent="0.25">
      <c r="A37" s="4" t="s">
        <v>16</v>
      </c>
      <c r="B37" s="13">
        <f>AVERAGE(B35:B36)</f>
        <v>52.878466961897544</v>
      </c>
      <c r="C37" s="5" t="s">
        <v>16</v>
      </c>
      <c r="D37" s="13">
        <f>AVERAGE(D35:D36)</f>
        <v>52.878466961897544</v>
      </c>
      <c r="E37" s="5" t="s">
        <v>16</v>
      </c>
      <c r="F37" s="13">
        <f>AVERAGE(F35:F36)</f>
        <v>52.878466961897544</v>
      </c>
      <c r="G37" s="5" t="s">
        <v>16</v>
      </c>
      <c r="H37" s="13" t="e">
        <f>AVERAGE(H35:H36)</f>
        <v>#VALUE!</v>
      </c>
    </row>
    <row r="38" spans="1:8" ht="15.75" thickBo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5.75" thickBot="1" x14ac:dyDescent="0.3">
      <c r="A39" s="12" t="s">
        <v>42</v>
      </c>
    </row>
    <row r="40" spans="1:8" x14ac:dyDescent="0.25">
      <c r="A40" s="1" t="s">
        <v>45</v>
      </c>
      <c r="B40" s="2" t="s">
        <v>30</v>
      </c>
    </row>
    <row r="41" spans="1:8" x14ac:dyDescent="0.25">
      <c r="A41" s="10" t="s">
        <v>43</v>
      </c>
      <c r="B41" s="19">
        <v>2.2000000000000001E-7</v>
      </c>
    </row>
    <row r="42" spans="1:8" x14ac:dyDescent="0.25">
      <c r="A42" s="10" t="s">
        <v>44</v>
      </c>
      <c r="B42" s="19">
        <v>1E-10</v>
      </c>
    </row>
  </sheetData>
  <mergeCells count="7">
    <mergeCell ref="A25:D25"/>
    <mergeCell ref="A1:H1"/>
    <mergeCell ref="A4:D4"/>
    <mergeCell ref="A8:D8"/>
    <mergeCell ref="A12:D12"/>
    <mergeCell ref="A17:D17"/>
    <mergeCell ref="A21:D21"/>
  </mergeCells>
  <pageMargins left="0.7" right="0.7" top="0.75" bottom="0.75" header="0.3" footer="0.3"/>
  <pageSetup scale="96" orientation="portrait" r:id="rId1"/>
  <headerFooter>
    <oddHeader>&amp;CT1200428-v5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view="pageLayout" zoomScaleNormal="100" workbookViewId="0">
      <selection activeCell="B5" sqref="B5"/>
    </sheetView>
  </sheetViews>
  <sheetFormatPr defaultRowHeight="15" x14ac:dyDescent="0.25"/>
  <cols>
    <col min="1" max="1" width="12.7109375" bestFit="1" customWidth="1"/>
    <col min="2" max="2" width="10.42578125" bestFit="1" customWidth="1"/>
    <col min="3" max="3" width="12.28515625" bestFit="1" customWidth="1"/>
    <col min="4" max="4" width="8.28515625" bestFit="1" customWidth="1"/>
    <col min="5" max="5" width="11.42578125" bestFit="1" customWidth="1"/>
    <col min="6" max="6" width="8.28515625" bestFit="1" customWidth="1"/>
    <col min="7" max="7" width="11.42578125" bestFit="1" customWidth="1"/>
    <col min="8" max="8" width="8.5703125" bestFit="1" customWidth="1"/>
  </cols>
  <sheetData>
    <row r="1" spans="1:8" ht="18.75" x14ac:dyDescent="0.3">
      <c r="A1" s="28" t="s">
        <v>40</v>
      </c>
      <c r="B1" s="28"/>
      <c r="C1" s="28"/>
      <c r="D1" s="28"/>
      <c r="E1" s="28"/>
      <c r="F1" s="28"/>
      <c r="G1" s="28"/>
      <c r="H1" s="28"/>
    </row>
    <row r="2" spans="1:8" x14ac:dyDescent="0.25">
      <c r="A2" s="18" t="s">
        <v>34</v>
      </c>
      <c r="B2" s="19" t="s">
        <v>41</v>
      </c>
      <c r="C2" s="18" t="s">
        <v>35</v>
      </c>
      <c r="D2" s="19" t="s">
        <v>33</v>
      </c>
    </row>
    <row r="3" spans="1:8" ht="15.75" thickBot="1" x14ac:dyDescent="0.3">
      <c r="A3" s="14"/>
      <c r="B3" s="14"/>
      <c r="C3" s="14"/>
      <c r="D3" s="14"/>
      <c r="E3" s="14"/>
      <c r="F3" s="14"/>
      <c r="G3" s="14"/>
      <c r="H3" s="14"/>
    </row>
    <row r="4" spans="1:8" ht="15.75" thickBot="1" x14ac:dyDescent="0.3">
      <c r="A4" s="27" t="s">
        <v>5</v>
      </c>
      <c r="B4" s="25"/>
      <c r="C4" s="25"/>
      <c r="D4" s="26"/>
    </row>
    <row r="5" spans="1:8" x14ac:dyDescent="0.25">
      <c r="A5" s="1" t="s">
        <v>0</v>
      </c>
      <c r="B5" s="2" t="s">
        <v>50</v>
      </c>
      <c r="C5" s="2" t="s">
        <v>1</v>
      </c>
      <c r="D5" s="2" t="s">
        <v>2</v>
      </c>
      <c r="E5" s="2" t="s">
        <v>3</v>
      </c>
      <c r="F5" s="3" t="s">
        <v>4</v>
      </c>
    </row>
    <row r="6" spans="1:8" x14ac:dyDescent="0.25">
      <c r="A6" s="19">
        <v>6.7999999999999998E-11</v>
      </c>
      <c r="B6" s="19">
        <v>3.9999999999999998E-11</v>
      </c>
      <c r="C6" s="19">
        <v>6.1999999999999999E-7</v>
      </c>
      <c r="D6" s="19" t="s">
        <v>39</v>
      </c>
      <c r="E6" s="19" t="s">
        <v>39</v>
      </c>
      <c r="F6" s="19" t="s">
        <v>39</v>
      </c>
    </row>
    <row r="7" spans="1:8" ht="15.75" thickBot="1" x14ac:dyDescent="0.3"/>
    <row r="8" spans="1:8" ht="15.75" thickBot="1" x14ac:dyDescent="0.3">
      <c r="A8" s="27" t="s">
        <v>8</v>
      </c>
      <c r="B8" s="25"/>
      <c r="C8" s="25"/>
      <c r="D8" s="26"/>
    </row>
    <row r="9" spans="1:8" x14ac:dyDescent="0.25">
      <c r="A9" s="15" t="s">
        <v>6</v>
      </c>
      <c r="B9" s="9">
        <f>1/(2*PI()*SQRT((A6+B6)*C6))/1000000</f>
        <v>19.449677704845094</v>
      </c>
    </row>
    <row r="10" spans="1:8" x14ac:dyDescent="0.25">
      <c r="A10" s="6" t="s">
        <v>7</v>
      </c>
      <c r="B10" s="9">
        <f>1/(2*PI()*SQRT(A6*C6))/1000000</f>
        <v>24.51149669777238</v>
      </c>
    </row>
    <row r="11" spans="1:8" ht="15.75" thickBot="1" x14ac:dyDescent="0.3">
      <c r="A11" s="16" t="s">
        <v>16</v>
      </c>
      <c r="B11" s="9">
        <f>AVERAGE(B9:B10)</f>
        <v>21.980587201308737</v>
      </c>
    </row>
    <row r="12" spans="1:8" ht="15.75" thickBot="1" x14ac:dyDescent="0.3">
      <c r="A12" s="27" t="s">
        <v>9</v>
      </c>
      <c r="B12" s="25"/>
      <c r="C12" s="25"/>
      <c r="D12" s="26"/>
    </row>
    <row r="13" spans="1:8" x14ac:dyDescent="0.25">
      <c r="A13" s="15" t="s">
        <v>6</v>
      </c>
      <c r="B13" s="9" t="e">
        <f>1/(2*PI()*SQRT((E6+F6)*D6))/1000000</f>
        <v>#VALUE!</v>
      </c>
    </row>
    <row r="14" spans="1:8" x14ac:dyDescent="0.25">
      <c r="A14" s="6" t="s">
        <v>7</v>
      </c>
      <c r="B14" s="9" t="e">
        <f>1/(2*PI()*SQRT(F6*D6))/1000000</f>
        <v>#VALUE!</v>
      </c>
    </row>
    <row r="15" spans="1:8" x14ac:dyDescent="0.25">
      <c r="A15" s="8" t="s">
        <v>16</v>
      </c>
      <c r="B15" s="9" t="e">
        <f>AVERAGE(B13:B14)</f>
        <v>#VALUE!</v>
      </c>
    </row>
    <row r="16" spans="1:8" ht="15.75" thickBot="1" x14ac:dyDescent="0.3">
      <c r="A16" s="14"/>
      <c r="B16" s="14"/>
      <c r="C16" s="14"/>
      <c r="D16" s="14"/>
      <c r="E16" s="14"/>
      <c r="F16" s="14"/>
      <c r="G16" s="14"/>
      <c r="H16" s="14"/>
    </row>
    <row r="17" spans="1:8" ht="15.75" thickBot="1" x14ac:dyDescent="0.3">
      <c r="A17" s="27" t="s">
        <v>10</v>
      </c>
      <c r="B17" s="25"/>
      <c r="C17" s="25"/>
      <c r="D17" s="26"/>
    </row>
    <row r="18" spans="1:8" x14ac:dyDescent="0.25">
      <c r="A18" s="1" t="s">
        <v>11</v>
      </c>
      <c r="B18" s="2" t="s">
        <v>51</v>
      </c>
      <c r="C18" s="2" t="s">
        <v>12</v>
      </c>
      <c r="D18" s="2" t="s">
        <v>13</v>
      </c>
      <c r="E18" s="2" t="s">
        <v>14</v>
      </c>
      <c r="F18" s="3" t="s">
        <v>15</v>
      </c>
    </row>
    <row r="19" spans="1:8" x14ac:dyDescent="0.25">
      <c r="A19" s="19" t="s">
        <v>39</v>
      </c>
      <c r="B19" s="19" t="s">
        <v>39</v>
      </c>
      <c r="C19" s="19" t="s">
        <v>39</v>
      </c>
      <c r="D19" s="19" t="s">
        <v>39</v>
      </c>
      <c r="E19" s="19" t="s">
        <v>39</v>
      </c>
      <c r="F19" s="19" t="s">
        <v>39</v>
      </c>
    </row>
    <row r="20" spans="1:8" ht="15.75" thickBot="1" x14ac:dyDescent="0.3"/>
    <row r="21" spans="1:8" ht="15.75" thickBot="1" x14ac:dyDescent="0.3">
      <c r="A21" s="29" t="s">
        <v>8</v>
      </c>
      <c r="B21" s="30"/>
      <c r="C21" s="25"/>
      <c r="D21" s="26"/>
    </row>
    <row r="22" spans="1:8" ht="15.75" thickTop="1" x14ac:dyDescent="0.25">
      <c r="A22" s="17" t="s">
        <v>6</v>
      </c>
      <c r="B22" s="9" t="e">
        <f>1/(2*PI()*SQRT((A19+B19)*C19))/1000000</f>
        <v>#VALUE!</v>
      </c>
    </row>
    <row r="23" spans="1:8" x14ac:dyDescent="0.25">
      <c r="A23" s="4" t="s">
        <v>7</v>
      </c>
      <c r="B23" s="9" t="e">
        <f>1/(2*PI()*SQRT(A19*C19))/1000000</f>
        <v>#VALUE!</v>
      </c>
    </row>
    <row r="24" spans="1:8" ht="15.75" thickBot="1" x14ac:dyDescent="0.3">
      <c r="A24" s="16" t="s">
        <v>16</v>
      </c>
      <c r="B24" s="9" t="e">
        <f>AVERAGE(B22:B23)</f>
        <v>#VALUE!</v>
      </c>
    </row>
    <row r="25" spans="1:8" ht="15.75" thickBot="1" x14ac:dyDescent="0.3">
      <c r="A25" s="23" t="s">
        <v>9</v>
      </c>
      <c r="B25" s="24"/>
      <c r="C25" s="25"/>
      <c r="D25" s="26"/>
    </row>
    <row r="26" spans="1:8" x14ac:dyDescent="0.25">
      <c r="A26" s="15" t="s">
        <v>6</v>
      </c>
      <c r="B26" s="9" t="e">
        <f>1/(2*PI()*SQRT((E19+F19)*D19))/1000000</f>
        <v>#VALUE!</v>
      </c>
    </row>
    <row r="27" spans="1:8" x14ac:dyDescent="0.25">
      <c r="A27" s="6" t="s">
        <v>7</v>
      </c>
      <c r="B27" s="9" t="e">
        <f>1/(2*PI()*SQRT(F19*D19))/1000000</f>
        <v>#VALUE!</v>
      </c>
    </row>
    <row r="28" spans="1:8" x14ac:dyDescent="0.25">
      <c r="A28" s="8" t="s">
        <v>16</v>
      </c>
      <c r="B28" s="9" t="e">
        <f>AVERAGE(B26:B27)</f>
        <v>#VALUE!</v>
      </c>
    </row>
    <row r="29" spans="1:8" ht="15.75" thickBot="1" x14ac:dyDescent="0.3">
      <c r="A29" s="14"/>
      <c r="B29" s="14"/>
      <c r="C29" s="14"/>
      <c r="D29" s="14"/>
      <c r="E29" s="14"/>
      <c r="F29" s="14"/>
      <c r="G29" s="14"/>
      <c r="H29" s="14"/>
    </row>
    <row r="30" spans="1:8" ht="15.75" thickBot="1" x14ac:dyDescent="0.3">
      <c r="A30" s="12" t="s">
        <v>17</v>
      </c>
      <c r="B30" s="20" t="s">
        <v>58</v>
      </c>
      <c r="C30" s="20"/>
      <c r="D30" s="20" t="s">
        <v>58</v>
      </c>
      <c r="E30" s="20"/>
      <c r="F30" s="20" t="s">
        <v>58</v>
      </c>
      <c r="G30" s="20"/>
      <c r="H30" s="20" t="s">
        <v>57</v>
      </c>
    </row>
    <row r="31" spans="1:8" x14ac:dyDescent="0.25">
      <c r="A31" s="1" t="s">
        <v>18</v>
      </c>
      <c r="B31" s="2" t="s">
        <v>30</v>
      </c>
      <c r="C31" s="2" t="s">
        <v>19</v>
      </c>
      <c r="D31" s="2" t="s">
        <v>30</v>
      </c>
      <c r="E31" s="2" t="s">
        <v>20</v>
      </c>
      <c r="F31" s="2" t="s">
        <v>30</v>
      </c>
      <c r="G31" s="2" t="s">
        <v>21</v>
      </c>
      <c r="H31" s="3" t="s">
        <v>30</v>
      </c>
    </row>
    <row r="32" spans="1:8" x14ac:dyDescent="0.25">
      <c r="A32" s="10" t="s">
        <v>22</v>
      </c>
      <c r="B32" s="19">
        <v>3.3000000000000002E-7</v>
      </c>
      <c r="C32" s="11" t="s">
        <v>23</v>
      </c>
      <c r="D32" s="19">
        <v>3.3000000000000002E-7</v>
      </c>
      <c r="E32" s="11" t="s">
        <v>24</v>
      </c>
      <c r="F32" s="19">
        <v>3.3000000000000002E-7</v>
      </c>
      <c r="G32" s="11" t="s">
        <v>25</v>
      </c>
      <c r="H32" s="19" t="s">
        <v>39</v>
      </c>
    </row>
    <row r="33" spans="1:8" x14ac:dyDescent="0.25">
      <c r="A33" s="10" t="s">
        <v>46</v>
      </c>
      <c r="B33" s="19">
        <v>1.9999999999999999E-11</v>
      </c>
      <c r="C33" s="11" t="s">
        <v>47</v>
      </c>
      <c r="D33" s="19">
        <v>1.9999999999999999E-11</v>
      </c>
      <c r="E33" s="11" t="s">
        <v>48</v>
      </c>
      <c r="F33" s="19">
        <v>1.9999999999999999E-11</v>
      </c>
      <c r="G33" s="11" t="s">
        <v>49</v>
      </c>
      <c r="H33" s="19" t="s">
        <v>39</v>
      </c>
    </row>
    <row r="34" spans="1:8" x14ac:dyDescent="0.25">
      <c r="A34" s="10" t="s">
        <v>26</v>
      </c>
      <c r="B34" s="19">
        <v>3.3000000000000002E-11</v>
      </c>
      <c r="C34" s="11" t="s">
        <v>27</v>
      </c>
      <c r="D34" s="19">
        <v>3.3000000000000002E-11</v>
      </c>
      <c r="E34" s="11" t="s">
        <v>28</v>
      </c>
      <c r="F34" s="19">
        <v>3.3000000000000002E-11</v>
      </c>
      <c r="G34" s="11" t="s">
        <v>29</v>
      </c>
      <c r="H34" s="19" t="s">
        <v>39</v>
      </c>
    </row>
    <row r="35" spans="1:8" x14ac:dyDescent="0.25">
      <c r="A35" s="6" t="s">
        <v>6</v>
      </c>
      <c r="B35" s="9">
        <f>1/(2*PI()*SQRT((B33+B34)*B32))/1000000</f>
        <v>38.056183008987105</v>
      </c>
      <c r="C35" s="7" t="s">
        <v>6</v>
      </c>
      <c r="D35" s="9">
        <f>1/(2*PI()*SQRT((D33+D34)*D32))/1000000</f>
        <v>38.056183008987105</v>
      </c>
      <c r="E35" s="7" t="s">
        <v>6</v>
      </c>
      <c r="F35" s="9">
        <f>1/(2*PI()*SQRT((F33+F34)*F32))/1000000</f>
        <v>38.056183008987105</v>
      </c>
      <c r="G35" s="7" t="s">
        <v>6</v>
      </c>
      <c r="H35" s="9" t="e">
        <f>1/(2*PI()*SQRT((H33+H34)*H32))/1000000</f>
        <v>#VALUE!</v>
      </c>
    </row>
    <row r="36" spans="1:8" x14ac:dyDescent="0.25">
      <c r="A36" s="6" t="s">
        <v>7</v>
      </c>
      <c r="B36" s="9">
        <f>1/(2*PI()*SQRT((B34)*B32))/1000000</f>
        <v>48.228770633907679</v>
      </c>
      <c r="C36" s="7" t="s">
        <v>7</v>
      </c>
      <c r="D36" s="9">
        <f>1/(2*PI()*SQRT((D34)*D32))/1000000</f>
        <v>48.228770633907679</v>
      </c>
      <c r="E36" s="7" t="s">
        <v>7</v>
      </c>
      <c r="F36" s="9">
        <f>1/(2*PI()*SQRT((F34)*F32))/1000000</f>
        <v>48.228770633907679</v>
      </c>
      <c r="G36" s="7" t="s">
        <v>7</v>
      </c>
      <c r="H36" s="9" t="e">
        <f>1/(2*PI()*SQRT((H34)*H32))/1000000</f>
        <v>#VALUE!</v>
      </c>
    </row>
    <row r="37" spans="1:8" x14ac:dyDescent="0.25">
      <c r="A37" s="4" t="s">
        <v>16</v>
      </c>
      <c r="B37" s="13">
        <f>AVERAGE(B35:B36)</f>
        <v>43.142476821447389</v>
      </c>
      <c r="C37" s="5" t="s">
        <v>16</v>
      </c>
      <c r="D37" s="13">
        <f>AVERAGE(D35:D36)</f>
        <v>43.142476821447389</v>
      </c>
      <c r="E37" s="5" t="s">
        <v>16</v>
      </c>
      <c r="F37" s="13">
        <f>AVERAGE(F35:F36)</f>
        <v>43.142476821447389</v>
      </c>
      <c r="G37" s="5" t="s">
        <v>16</v>
      </c>
      <c r="H37" s="13" t="e">
        <f>AVERAGE(H35:H36)</f>
        <v>#VALUE!</v>
      </c>
    </row>
    <row r="38" spans="1:8" ht="15.75" thickBot="1" x14ac:dyDescent="0.3">
      <c r="A38" s="14"/>
      <c r="B38" s="14"/>
      <c r="C38" s="14"/>
      <c r="D38" s="14"/>
      <c r="E38" s="14"/>
      <c r="F38" s="14"/>
      <c r="G38" s="14"/>
      <c r="H38" s="14"/>
    </row>
    <row r="39" spans="1:8" ht="15.75" thickBot="1" x14ac:dyDescent="0.3">
      <c r="A39" s="12" t="s">
        <v>42</v>
      </c>
    </row>
    <row r="40" spans="1:8" x14ac:dyDescent="0.25">
      <c r="A40" s="1" t="s">
        <v>45</v>
      </c>
      <c r="B40" s="2" t="s">
        <v>30</v>
      </c>
    </row>
    <row r="41" spans="1:8" x14ac:dyDescent="0.25">
      <c r="A41" s="10" t="s">
        <v>43</v>
      </c>
      <c r="B41" s="19">
        <v>2.2000000000000001E-7</v>
      </c>
      <c r="D41" s="21" t="s">
        <v>59</v>
      </c>
      <c r="E41" s="22"/>
      <c r="F41" s="22"/>
      <c r="G41" s="22"/>
    </row>
    <row r="42" spans="1:8" x14ac:dyDescent="0.25">
      <c r="A42" s="10" t="s">
        <v>44</v>
      </c>
      <c r="B42" s="19">
        <v>1.0000000000000001E-9</v>
      </c>
    </row>
  </sheetData>
  <mergeCells count="7">
    <mergeCell ref="A25:D25"/>
    <mergeCell ref="A1:H1"/>
    <mergeCell ref="A4:D4"/>
    <mergeCell ref="A8:D8"/>
    <mergeCell ref="A12:D12"/>
    <mergeCell ref="A17:D17"/>
    <mergeCell ref="A21:D21"/>
  </mergeCells>
  <pageMargins left="0.7" right="0.7" top="0.75" bottom="0.75" header="0.3" footer="0.3"/>
  <pageSetup orientation="portrait" r:id="rId1"/>
  <headerFooter>
    <oddHeader>&amp;CT1200428-v5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9&amp;45</vt:lpstr>
      <vt:lpstr>Input Modecleaner</vt:lpstr>
      <vt:lpstr>Pre-stabilized Laser</vt:lpstr>
      <vt:lpstr>'Pre-stabilized Laser'!Print_Area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Abbott</dc:creator>
  <cp:lastModifiedBy>Rich Abbott</cp:lastModifiedBy>
  <cp:lastPrinted>2012-08-31T21:15:51Z</cp:lastPrinted>
  <dcterms:created xsi:type="dcterms:W3CDTF">2012-07-30T20:42:39Z</dcterms:created>
  <dcterms:modified xsi:type="dcterms:W3CDTF">2012-11-20T23:47:55Z</dcterms:modified>
</cp:coreProperties>
</file>