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40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  <c r="D17" i="1" s="1"/>
  <c r="E17" i="1" s="1"/>
  <c r="C15" i="1"/>
  <c r="D15" i="1" s="1"/>
  <c r="E15" i="1" s="1"/>
  <c r="B20" i="1" s="1"/>
  <c r="D20" i="1" s="1"/>
  <c r="C6" i="1" s="1"/>
  <c r="D13" i="1"/>
  <c r="E13" i="1" s="1"/>
  <c r="A20" i="1" s="1"/>
  <c r="C20" i="1" s="1"/>
  <c r="C13" i="1"/>
  <c r="D6" i="1"/>
</calcChain>
</file>

<file path=xl/sharedStrings.xml><?xml version="1.0" encoding="utf-8"?>
<sst xmlns="http://schemas.openxmlformats.org/spreadsheetml/2006/main" count="26" uniqueCount="20">
  <si>
    <t>Calculation of the test path transconductance and the test switch isolation</t>
  </si>
  <si>
    <t>Magnitude with switch on (dB)</t>
  </si>
  <si>
    <t>Magnitude with switch off (dB</t>
  </si>
  <si>
    <t>Test Path Transconductance (mA/V)</t>
  </si>
  <si>
    <t>Test Switch Isolation (dB)</t>
  </si>
  <si>
    <t>This is Mike Z's method for shot noise limited sensitivity as outlined in T010121 section 3.3.1, it takes into account the instrument noise</t>
  </si>
  <si>
    <t>Observed (dBm/rtHz) on RF Spectrum Analyzer with no light (Sdark)</t>
  </si>
  <si>
    <t>RF Preamp Gain (dB)</t>
  </si>
  <si>
    <t>Actual (dBm/rtHz)</t>
  </si>
  <si>
    <t>Vrms/rtHz</t>
  </si>
  <si>
    <t>V^2/Hz (Sdark)</t>
  </si>
  <si>
    <t>Observed (dBm/rtHz) on RF Spectrum Analyzer with 6mA to 10mA (Slamp)</t>
  </si>
  <si>
    <t>V^2/Hz Slamp</t>
  </si>
  <si>
    <t>Photocurrent (mA)</t>
  </si>
  <si>
    <t>Observed (dBm/rtHz) on RF Spectrum Analyzer with LNA terminated in 50 ohms (Sinst)</t>
  </si>
  <si>
    <t>V^2/Hz Sinst</t>
  </si>
  <si>
    <t>V^2/Hz (S'dark)</t>
  </si>
  <si>
    <t>V^2/Hz (S'lamp)</t>
  </si>
  <si>
    <t>Shotnoise Limited Sensitivity (mA)</t>
  </si>
  <si>
    <t>RF Transimpedance (ohms)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</si>
</sst>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4">
    <xf numFmtId="0" fontId="0" fillId="0" borderId="0" xfId="0"/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4" fillId="4" borderId="3" xfId="0" applyFont="1" applyFill="1" applyBorder="1" applyAlignment="1">
      <alignment horizontal="center" vertical="center" wrapText="1"/>
    </xf>
    <xf numFmtId="0" fontId="1" fillId="2" borderId="1" xfId="1" applyAlignment="1">
      <alignment horizontal="center" vertical="center"/>
    </xf>
    <xf numFmtId="164" fontId="2" fillId="3" borderId="1" xfId="2" applyNumberFormat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2" fontId="2" fillId="3" borderId="1" xfId="2" applyNumberFormat="1" applyAlignment="1">
      <alignment horizontal="center"/>
    </xf>
    <xf numFmtId="11" fontId="2" fillId="3" borderId="1" xfId="2" applyNumberFormat="1" applyAlignment="1">
      <alignment horizontal="center"/>
    </xf>
    <xf numFmtId="2" fontId="1" fillId="2" borderId="1" xfId="1" applyNumberFormat="1" applyAlignment="1">
      <alignment horizontal="center" vertical="center"/>
    </xf>
    <xf numFmtId="1" fontId="2" fillId="3" borderId="1" xfId="2" applyNumberFormat="1" applyAlignment="1">
      <alignment horizontal="center"/>
    </xf>
    <xf numFmtId="0" fontId="5" fillId="0" borderId="0" xfId="0" applyFont="1" applyBorder="1" applyAlignment="1"/>
    <xf numFmtId="0" fontId="3" fillId="0" borderId="2" xfId="0" applyFont="1" applyBorder="1" applyAlignment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tabSelected="1" workbookViewId="0">
      <selection activeCell="I15" sqref="I15"/>
    </sheetView>
  </sheetViews>
  <sheetFormatPr defaultRowHeight="15" x14ac:dyDescent="0.25"/>
  <cols>
    <col min="1" max="1" width="17.42578125" customWidth="1"/>
    <col min="2" max="2" width="19.140625" bestFit="1" customWidth="1"/>
    <col min="3" max="3" width="16" bestFit="1" customWidth="1"/>
    <col min="4" max="4" width="14.42578125" customWidth="1"/>
    <col min="5" max="5" width="13.5703125" bestFit="1" customWidth="1"/>
    <col min="6" max="6" width="16.28515625" bestFit="1" customWidth="1"/>
  </cols>
  <sheetData>
    <row r="3" spans="1:7" x14ac:dyDescent="0.25">
      <c r="A3" s="1"/>
      <c r="B3" s="2"/>
      <c r="C3" s="2"/>
      <c r="D3" s="3"/>
    </row>
    <row r="4" spans="1:7" x14ac:dyDescent="0.25">
      <c r="A4" s="13" t="s">
        <v>0</v>
      </c>
      <c r="B4" s="13"/>
      <c r="C4" s="13"/>
      <c r="D4" s="13"/>
    </row>
    <row r="5" spans="1:7" ht="38.25" x14ac:dyDescent="0.25">
      <c r="A5" s="4" t="s">
        <v>1</v>
      </c>
      <c r="B5" s="4" t="s">
        <v>2</v>
      </c>
      <c r="C5" s="4" t="s">
        <v>3</v>
      </c>
      <c r="D5" s="4" t="s">
        <v>4</v>
      </c>
    </row>
    <row r="6" spans="1:7" x14ac:dyDescent="0.25">
      <c r="A6" s="5">
        <v>18.899999999999999</v>
      </c>
      <c r="B6" s="5">
        <v>-10.5</v>
      </c>
      <c r="C6" s="6">
        <f>10^(A6/20)/D20*1000</f>
        <v>21.012898154960922</v>
      </c>
      <c r="D6" s="6">
        <f>A6-B6</f>
        <v>29.4</v>
      </c>
    </row>
    <row r="11" spans="1:7" x14ac:dyDescent="0.25">
      <c r="A11" s="12" t="s">
        <v>5</v>
      </c>
      <c r="B11" s="12"/>
      <c r="C11" s="12"/>
      <c r="D11" s="12"/>
      <c r="E11" s="12"/>
      <c r="F11" s="12"/>
      <c r="G11" s="12"/>
    </row>
    <row r="12" spans="1:7" ht="63.75" x14ac:dyDescent="0.25">
      <c r="A12" s="4" t="s">
        <v>6</v>
      </c>
      <c r="B12" s="7" t="s">
        <v>7</v>
      </c>
      <c r="C12" s="7" t="s">
        <v>8</v>
      </c>
      <c r="D12" s="7" t="s">
        <v>9</v>
      </c>
      <c r="E12" s="7" t="s">
        <v>10</v>
      </c>
    </row>
    <row r="13" spans="1:7" x14ac:dyDescent="0.25">
      <c r="A13" s="5">
        <v>-128.1</v>
      </c>
      <c r="B13" s="5">
        <v>20.399999999999999</v>
      </c>
      <c r="C13" s="8">
        <f>A13-B13</f>
        <v>-148.5</v>
      </c>
      <c r="D13" s="9">
        <f>SQRT(10^(C13/10)/1000*50)</f>
        <v>8.4039798447603201E-9</v>
      </c>
      <c r="E13" s="9">
        <f>D13^2</f>
        <v>7.0626877231137698E-17</v>
      </c>
    </row>
    <row r="14" spans="1:7" ht="102" x14ac:dyDescent="0.25">
      <c r="A14" s="4" t="s">
        <v>11</v>
      </c>
      <c r="B14" s="7" t="s">
        <v>7</v>
      </c>
      <c r="C14" s="7" t="s">
        <v>8</v>
      </c>
      <c r="D14" s="7" t="s">
        <v>9</v>
      </c>
      <c r="E14" s="7" t="s">
        <v>12</v>
      </c>
      <c r="F14" s="7" t="s">
        <v>13</v>
      </c>
    </row>
    <row r="15" spans="1:7" x14ac:dyDescent="0.25">
      <c r="A15" s="5">
        <v>-118.8</v>
      </c>
      <c r="B15" s="5">
        <v>20.399999999999999</v>
      </c>
      <c r="C15" s="8">
        <f>A15-B15</f>
        <v>-139.19999999999999</v>
      </c>
      <c r="D15" s="9">
        <f>SQRT(10^(C15/10)/1000*50)</f>
        <v>2.451799782422507E-8</v>
      </c>
      <c r="E15" s="9">
        <f>D15^2</f>
        <v>6.0113221730870524E-16</v>
      </c>
      <c r="F15" s="10">
        <v>9.43</v>
      </c>
    </row>
    <row r="16" spans="1:7" ht="127.5" x14ac:dyDescent="0.25">
      <c r="A16" s="4" t="s">
        <v>14</v>
      </c>
      <c r="B16" s="7" t="s">
        <v>7</v>
      </c>
      <c r="C16" s="7" t="s">
        <v>8</v>
      </c>
      <c r="D16" s="7" t="s">
        <v>9</v>
      </c>
      <c r="E16" s="7" t="s">
        <v>15</v>
      </c>
    </row>
    <row r="17" spans="1:5" x14ac:dyDescent="0.25">
      <c r="A17" s="5">
        <v>-142.5</v>
      </c>
      <c r="B17" s="5">
        <v>20.399999999999999</v>
      </c>
      <c r="C17" s="8">
        <f>A17-B17</f>
        <v>-162.9</v>
      </c>
      <c r="D17" s="9">
        <f>SQRT(10^(C17/10)/1000*50)</f>
        <v>1.6013453468745655E-9</v>
      </c>
      <c r="E17" s="9">
        <f>D17^2</f>
        <v>2.5643069199568227E-18</v>
      </c>
    </row>
    <row r="19" spans="1:5" ht="51" x14ac:dyDescent="0.25">
      <c r="A19" s="7" t="s">
        <v>16</v>
      </c>
      <c r="B19" s="7" t="s">
        <v>17</v>
      </c>
      <c r="C19" s="4" t="s">
        <v>18</v>
      </c>
      <c r="D19" s="4" t="s">
        <v>19</v>
      </c>
    </row>
    <row r="20" spans="1:5" x14ac:dyDescent="0.25">
      <c r="A20" s="9">
        <f>E13-E17</f>
        <v>6.8062570311180873E-17</v>
      </c>
      <c r="B20" s="9">
        <f>E15-E13</f>
        <v>5.3050534007756758E-16</v>
      </c>
      <c r="C20" s="9">
        <f>F15*A20/B20</f>
        <v>1.2098465171728352</v>
      </c>
      <c r="D20" s="11">
        <f>SQRT(B20/F15*1000/3.2E-19)</f>
        <v>419.28955563895317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dcterms:created xsi:type="dcterms:W3CDTF">2012-08-15T20:51:09Z</dcterms:created>
  <dcterms:modified xsi:type="dcterms:W3CDTF">2012-08-15T21:15:19Z</dcterms:modified>
</cp:coreProperties>
</file>