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" yWindow="96" windowWidth="10440" windowHeight="5304"/>
  </bookViews>
  <sheets>
    <sheet name="Sheet1" sheetId="1" r:id="rId1"/>
  </sheets>
  <definedNames>
    <definedName name="_xlnm.Print_Area" localSheetId="0">Sheet1!$A$1:$D$26</definedName>
  </definedNames>
  <calcPr calcId="145621"/>
</workbook>
</file>

<file path=xl/calcChain.xml><?xml version="1.0" encoding="utf-8"?>
<calcChain xmlns="http://schemas.openxmlformats.org/spreadsheetml/2006/main">
  <c r="A7" i="1" l="1"/>
  <c r="A17" i="1" l="1"/>
  <c r="A18" i="1" s="1"/>
  <c r="A15" i="1"/>
  <c r="A16" i="1" s="1"/>
  <c r="A10" i="1"/>
  <c r="A11" i="1" l="1"/>
  <c r="A19" i="1" s="1"/>
  <c r="A25" i="1" s="1"/>
  <c r="A13" i="1"/>
  <c r="A12" i="1"/>
  <c r="A20" i="1" l="1"/>
</calcChain>
</file>

<file path=xl/sharedStrings.xml><?xml version="1.0" encoding="utf-8"?>
<sst xmlns="http://schemas.openxmlformats.org/spreadsheetml/2006/main" count="49" uniqueCount="38">
  <si>
    <t>kb, Boltzmann constant</t>
  </si>
  <si>
    <t>T, Temp[erature</t>
  </si>
  <si>
    <t>K</t>
  </si>
  <si>
    <t>m/s</t>
  </si>
  <si>
    <t>m^2 kg/s^2</t>
  </si>
  <si>
    <t>m, molecular mass</t>
  </si>
  <si>
    <t>M, molar mass</t>
  </si>
  <si>
    <t>kg/mol</t>
  </si>
  <si>
    <t>Na, Avogadro's number</t>
  </si>
  <si>
    <t xml:space="preserve"> --</t>
  </si>
  <si>
    <t xml:space="preserve">kg </t>
  </si>
  <si>
    <t>d, diameter</t>
  </si>
  <si>
    <t>L, length</t>
  </si>
  <si>
    <t>m</t>
  </si>
  <si>
    <t>in</t>
  </si>
  <si>
    <t>liter/s</t>
  </si>
  <si>
    <t>C</t>
  </si>
  <si>
    <t>C, right angle valve</t>
  </si>
  <si>
    <t>liter/sec</t>
  </si>
  <si>
    <t>S, pump speed</t>
  </si>
  <si>
    <t>Stp, turbopump speed</t>
  </si>
  <si>
    <t>O'Hanlon, 2nd ed., eqn. 3.22</t>
  </si>
  <si>
    <t>vp, most probable speed</t>
  </si>
  <si>
    <t>vrms, rms speed</t>
  </si>
  <si>
    <t>v, mean velocity (used for conductance calc)</t>
  </si>
  <si>
    <t>C, pipe conductance</t>
  </si>
  <si>
    <t>GEM TN-93-382</t>
  </si>
  <si>
    <t>Value</t>
  </si>
  <si>
    <t>Units</t>
  </si>
  <si>
    <t>Parameter</t>
  </si>
  <si>
    <t>Source</t>
  </si>
  <si>
    <t>4.5" CF, 2.5" OD, .065" wall</t>
  </si>
  <si>
    <t>4.5" CF Chemraz valve</t>
  </si>
  <si>
    <t>Agilent NAV V301 turbo</t>
  </si>
  <si>
    <t>cold trap plus elbow</t>
  </si>
  <si>
    <t>CIT Vacuum Bake Oven Pumping Rate</t>
  </si>
  <si>
    <t>Note: Applies to all 4 VBOs (B, C, D and F)</t>
  </si>
  <si>
    <t>effective pump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</si>
</sst>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1" fontId="0" fillId="0" borderId="0" xfId="0" applyNumberFormat="1"/>
    <xf numFmtId="0" fontId="0" fillId="0" borderId="1" xfId="0" applyBorder="1"/>
    <xf numFmtId="11" fontId="0" fillId="0" borderId="1" xfId="0" applyNumberFormat="1" applyBorder="1"/>
    <xf numFmtId="0" fontId="0" fillId="0" borderId="1" xfId="0" applyNumberFormat="1" applyBorder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/>
    <xf numFmtId="11" fontId="2" fillId="0" borderId="1" xfId="0" applyNumberFormat="1" applyFont="1" applyBorder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52892</xdr:colOff>
      <xdr:row>0</xdr:row>
      <xdr:rowOff>125507</xdr:rowOff>
    </xdr:from>
    <xdr:to>
      <xdr:col>17</xdr:col>
      <xdr:colOff>46026</xdr:colOff>
      <xdr:row>34</xdr:row>
      <xdr:rowOff>35100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774" y="125507"/>
          <a:ext cx="8733723" cy="6713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abSelected="1" zoomScale="85" zoomScaleNormal="85" workbookViewId="0">
      <selection activeCell="D29" sqref="D29"/>
    </sheetView>
  </sheetViews>
  <sheetFormatPr defaultRowHeight="15.6" x14ac:dyDescent="0.3"/>
  <cols>
    <col min="2" max="2" width="11.3984375" customWidth="1"/>
    <col min="3" max="3" width="21.5" customWidth="1"/>
    <col min="4" max="4" width="25.296875" customWidth="1"/>
  </cols>
  <sheetData>
    <row r="1" spans="1:4" s="9" customFormat="1" ht="23.4" x14ac:dyDescent="0.45">
      <c r="A1" s="9" t="s">
        <v>35</v>
      </c>
    </row>
    <row r="2" spans="1:4" x14ac:dyDescent="0.3">
      <c r="A2" t="s">
        <v>36</v>
      </c>
    </row>
    <row r="4" spans="1:4" s="6" customFormat="1" x14ac:dyDescent="0.3">
      <c r="A4" s="5" t="s">
        <v>27</v>
      </c>
      <c r="B4" s="5" t="s">
        <v>28</v>
      </c>
      <c r="C4" s="5" t="s">
        <v>29</v>
      </c>
      <c r="D4" s="5" t="s">
        <v>30</v>
      </c>
    </row>
    <row r="5" spans="1:4" x14ac:dyDescent="0.3">
      <c r="A5" s="3">
        <v>1.3806503000000001E-23</v>
      </c>
      <c r="B5" s="2" t="s">
        <v>4</v>
      </c>
      <c r="C5" s="2" t="s">
        <v>0</v>
      </c>
      <c r="D5" s="2"/>
    </row>
    <row r="6" spans="1:4" x14ac:dyDescent="0.3">
      <c r="A6" s="4">
        <v>22</v>
      </c>
      <c r="B6" s="2" t="s">
        <v>16</v>
      </c>
      <c r="C6" s="2" t="s">
        <v>1</v>
      </c>
      <c r="D6" s="2"/>
    </row>
    <row r="7" spans="1:4" x14ac:dyDescent="0.3">
      <c r="A7" s="2">
        <f>273.15+A6</f>
        <v>295.14999999999998</v>
      </c>
      <c r="B7" s="2" t="s">
        <v>2</v>
      </c>
      <c r="C7" s="2" t="s">
        <v>1</v>
      </c>
      <c r="D7" s="2"/>
    </row>
    <row r="8" spans="1:4" x14ac:dyDescent="0.3">
      <c r="A8" s="2">
        <v>2.8965999999999999E-2</v>
      </c>
      <c r="B8" s="2" t="s">
        <v>7</v>
      </c>
      <c r="C8" s="2" t="s">
        <v>6</v>
      </c>
      <c r="D8" s="2"/>
    </row>
    <row r="9" spans="1:4" x14ac:dyDescent="0.3">
      <c r="A9" s="3">
        <v>6.0220000000000003E+23</v>
      </c>
      <c r="B9" s="2" t="s">
        <v>9</v>
      </c>
      <c r="C9" s="2" t="s">
        <v>8</v>
      </c>
      <c r="D9" s="2"/>
    </row>
    <row r="10" spans="1:4" x14ac:dyDescent="0.3">
      <c r="A10" s="3">
        <f>A8/A9</f>
        <v>4.8100298904018597E-26</v>
      </c>
      <c r="B10" s="2" t="s">
        <v>10</v>
      </c>
      <c r="C10" s="2" t="s">
        <v>5</v>
      </c>
      <c r="D10" s="2"/>
    </row>
    <row r="11" spans="1:4" x14ac:dyDescent="0.3">
      <c r="A11" s="2">
        <f>SQRT(8*A5*A7/(PI()*A10))</f>
        <v>464.4718618442464</v>
      </c>
      <c r="B11" s="2" t="s">
        <v>3</v>
      </c>
      <c r="C11" s="2" t="s">
        <v>24</v>
      </c>
      <c r="D11" s="2"/>
    </row>
    <row r="12" spans="1:4" x14ac:dyDescent="0.3">
      <c r="A12" s="2">
        <f>SQRT(2*A5*A7/A10)</f>
        <v>411.62747008154463</v>
      </c>
      <c r="B12" s="2" t="s">
        <v>3</v>
      </c>
      <c r="C12" s="2" t="s">
        <v>22</v>
      </c>
      <c r="D12" s="2"/>
    </row>
    <row r="13" spans="1:4" x14ac:dyDescent="0.3">
      <c r="A13" s="2">
        <f>SQRT(3*A5*A7/A10)</f>
        <v>504.13863290626654</v>
      </c>
      <c r="B13" s="2" t="s">
        <v>3</v>
      </c>
      <c r="C13" s="2" t="s">
        <v>23</v>
      </c>
      <c r="D13" s="2"/>
    </row>
    <row r="14" spans="1:4" x14ac:dyDescent="0.3">
      <c r="A14" s="2"/>
      <c r="B14" s="2"/>
      <c r="C14" s="2"/>
      <c r="D14" s="2"/>
    </row>
    <row r="15" spans="1:4" x14ac:dyDescent="0.3">
      <c r="A15" s="2">
        <f>2.5-2*0.065</f>
        <v>2.37</v>
      </c>
      <c r="B15" s="2" t="s">
        <v>14</v>
      </c>
      <c r="C15" s="2" t="s">
        <v>11</v>
      </c>
      <c r="D15" s="2" t="s">
        <v>31</v>
      </c>
    </row>
    <row r="16" spans="1:4" x14ac:dyDescent="0.3">
      <c r="A16" s="2">
        <f>A15*0.0254</f>
        <v>6.0198000000000002E-2</v>
      </c>
      <c r="B16" s="2" t="s">
        <v>13</v>
      </c>
      <c r="C16" s="2" t="s">
        <v>11</v>
      </c>
      <c r="D16" s="2"/>
    </row>
    <row r="17" spans="1:4" x14ac:dyDescent="0.3">
      <c r="A17" s="2">
        <f>9.74+6.49</f>
        <v>16.23</v>
      </c>
      <c r="B17" s="2" t="s">
        <v>14</v>
      </c>
      <c r="C17" s="2" t="s">
        <v>12</v>
      </c>
      <c r="D17" s="2" t="s">
        <v>34</v>
      </c>
    </row>
    <row r="18" spans="1:4" x14ac:dyDescent="0.3">
      <c r="A18" s="2">
        <f>A17*0.0254</f>
        <v>0.412242</v>
      </c>
      <c r="B18" s="2" t="s">
        <v>13</v>
      </c>
      <c r="C18" s="2" t="s">
        <v>12</v>
      </c>
      <c r="D18" s="2"/>
    </row>
    <row r="19" spans="1:4" x14ac:dyDescent="0.3">
      <c r="A19" s="7">
        <f>1000*PI()^2*A11*A16^3/(32*A18)</f>
        <v>75.805920844269409</v>
      </c>
      <c r="B19" s="7" t="s">
        <v>15</v>
      </c>
      <c r="C19" s="7" t="s">
        <v>25</v>
      </c>
      <c r="D19" s="2" t="s">
        <v>26</v>
      </c>
    </row>
    <row r="20" spans="1:4" x14ac:dyDescent="0.3">
      <c r="A20" s="2">
        <f>1000*A11*PI()*A16^3/(12*A18)</f>
        <v>64.346064095991565</v>
      </c>
      <c r="B20" s="2" t="s">
        <v>15</v>
      </c>
      <c r="C20" s="2" t="s">
        <v>25</v>
      </c>
      <c r="D20" s="2" t="s">
        <v>21</v>
      </c>
    </row>
    <row r="21" spans="1:4" x14ac:dyDescent="0.3">
      <c r="A21" s="2"/>
      <c r="B21" s="2"/>
      <c r="C21" s="2"/>
      <c r="D21" s="2"/>
    </row>
    <row r="22" spans="1:4" x14ac:dyDescent="0.3">
      <c r="A22" s="8">
        <v>100</v>
      </c>
      <c r="B22" s="7" t="s">
        <v>18</v>
      </c>
      <c r="C22" s="7" t="s">
        <v>17</v>
      </c>
      <c r="D22" s="2" t="s">
        <v>32</v>
      </c>
    </row>
    <row r="23" spans="1:4" x14ac:dyDescent="0.3">
      <c r="A23" s="8">
        <v>250</v>
      </c>
      <c r="B23" s="7" t="s">
        <v>18</v>
      </c>
      <c r="C23" s="7" t="s">
        <v>20</v>
      </c>
      <c r="D23" s="2" t="s">
        <v>33</v>
      </c>
    </row>
    <row r="24" spans="1:4" x14ac:dyDescent="0.3">
      <c r="A24" s="2"/>
      <c r="B24" s="2"/>
      <c r="C24" s="2"/>
      <c r="D24" s="2"/>
    </row>
    <row r="25" spans="1:4" x14ac:dyDescent="0.3">
      <c r="A25" s="8">
        <f>1/(1/A19+1/A22+1/A23)</f>
        <v>36.776087913554321</v>
      </c>
      <c r="B25" s="7" t="s">
        <v>15</v>
      </c>
      <c r="C25" s="7" t="s">
        <v>19</v>
      </c>
      <c r="D25" s="2" t="s">
        <v>37</v>
      </c>
    </row>
    <row r="26" spans="1:4" x14ac:dyDescent="0.3">
      <c r="A26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coyne</dc:creator>
  <cp:lastModifiedBy>coyne</cp:lastModifiedBy>
  <cp:lastPrinted>2012-07-18T01:06:40Z</cp:lastPrinted>
  <dcterms:created xsi:type="dcterms:W3CDTF">2012-07-13T12:49:43Z</dcterms:created>
  <dcterms:modified xsi:type="dcterms:W3CDTF">2012-07-18T01:07:17Z</dcterms:modified>
</cp:coreProperties>
</file>