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460" yWindow="0" windowWidth="25360" windowHeight="18780" tabRatio="500"/>
  </bookViews>
  <sheets>
    <sheet name="E1100730-v4" sheetId="2" r:id="rId1"/>
    <sheet name="VacCableProcurements" sheetId="3" r:id="rId2"/>
    <sheet name="Sheet1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2" l="1"/>
  <c r="E52" i="2"/>
  <c r="E51" i="2"/>
  <c r="E50" i="2"/>
  <c r="F28" i="2"/>
  <c r="F27" i="2"/>
  <c r="F26" i="2"/>
  <c r="F25" i="2"/>
  <c r="F24" i="2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4" i="3"/>
  <c r="Z57" i="2"/>
  <c r="Z56" i="2"/>
  <c r="Z55" i="2"/>
  <c r="Z54" i="2"/>
  <c r="Z53" i="2"/>
  <c r="Z52" i="2"/>
  <c r="Z51" i="2"/>
  <c r="Z50" i="2"/>
  <c r="Z46" i="2"/>
  <c r="Z45" i="2"/>
  <c r="Z44" i="2"/>
  <c r="Z43" i="2"/>
  <c r="Z42" i="2"/>
  <c r="AE42" i="2"/>
  <c r="AA42" i="2"/>
  <c r="AD42" i="2"/>
  <c r="Z41" i="2"/>
  <c r="AE41" i="2"/>
  <c r="AA41" i="2"/>
  <c r="AD41" i="2"/>
  <c r="Z40" i="2"/>
  <c r="Z17" i="2"/>
  <c r="AE40" i="2"/>
  <c r="AA17" i="2"/>
  <c r="AA40" i="2"/>
  <c r="AD40" i="2"/>
  <c r="Z39" i="2"/>
  <c r="Z16" i="2"/>
  <c r="AE39" i="2"/>
  <c r="AA16" i="2"/>
  <c r="AA39" i="2"/>
  <c r="AD39" i="2"/>
  <c r="Z38" i="2"/>
  <c r="AE38" i="2"/>
  <c r="AA38" i="2"/>
  <c r="G38" i="2"/>
  <c r="Z37" i="2"/>
  <c r="AE37" i="2"/>
  <c r="AA37" i="2"/>
  <c r="G37" i="2"/>
  <c r="Z36" i="2"/>
  <c r="AE36" i="2"/>
  <c r="AA36" i="2"/>
  <c r="G36" i="2"/>
  <c r="Z35" i="2"/>
  <c r="AE35" i="2"/>
  <c r="AA35" i="2"/>
  <c r="F35" i="2"/>
  <c r="G35" i="2"/>
  <c r="Z34" i="2"/>
  <c r="AE34" i="2"/>
  <c r="AA34" i="2"/>
  <c r="G34" i="2"/>
  <c r="Z33" i="2"/>
  <c r="AE33" i="2"/>
  <c r="AA33" i="2"/>
  <c r="G33" i="2"/>
  <c r="Z32" i="2"/>
  <c r="AE32" i="2"/>
  <c r="AA32" i="2"/>
  <c r="G32" i="2"/>
  <c r="AA28" i="2"/>
  <c r="Z28" i="2"/>
  <c r="AA27" i="2"/>
  <c r="Z27" i="2"/>
  <c r="AA26" i="2"/>
  <c r="Z26" i="2"/>
  <c r="AA25" i="2"/>
  <c r="Z25" i="2"/>
  <c r="AA24" i="2"/>
  <c r="Z24" i="2"/>
  <c r="AE17" i="2"/>
  <c r="AD17" i="2"/>
  <c r="G17" i="2"/>
  <c r="AE16" i="2"/>
  <c r="AD16" i="2"/>
  <c r="G16" i="2"/>
  <c r="Z15" i="2"/>
  <c r="AE15" i="2"/>
  <c r="AA15" i="2"/>
  <c r="AD15" i="2"/>
  <c r="G15" i="2"/>
  <c r="Z14" i="2"/>
  <c r="AE14" i="2"/>
  <c r="AA14" i="2"/>
  <c r="AD14" i="2"/>
  <c r="G14" i="2"/>
  <c r="Z13" i="2"/>
  <c r="AC13" i="2"/>
  <c r="AE13" i="2"/>
  <c r="AA13" i="2"/>
  <c r="AD13" i="2"/>
  <c r="E13" i="2"/>
  <c r="F13" i="2"/>
  <c r="G13" i="2"/>
  <c r="Z12" i="2"/>
  <c r="AE12" i="2"/>
  <c r="AA12" i="2"/>
  <c r="AD12" i="2"/>
  <c r="G12" i="2"/>
  <c r="Z11" i="2"/>
  <c r="AE11" i="2"/>
  <c r="AA11" i="2"/>
  <c r="AD11" i="2"/>
  <c r="G11" i="2"/>
  <c r="Z10" i="2"/>
  <c r="AE10" i="2"/>
  <c r="AA10" i="2"/>
  <c r="AD10" i="2"/>
  <c r="G10" i="2"/>
  <c r="Z9" i="2"/>
  <c r="AE9" i="2"/>
  <c r="AA9" i="2"/>
  <c r="AD9" i="2"/>
  <c r="G9" i="2"/>
  <c r="Z8" i="2"/>
  <c r="AE8" i="2"/>
  <c r="AA8" i="2"/>
  <c r="AD8" i="2"/>
  <c r="G8" i="2"/>
  <c r="Z7" i="2"/>
  <c r="AE7" i="2"/>
  <c r="AA7" i="2"/>
  <c r="AD7" i="2"/>
  <c r="G7" i="2"/>
  <c r="Z6" i="2"/>
  <c r="AE6" i="2"/>
  <c r="AA6" i="2"/>
  <c r="AD6" i="2"/>
  <c r="G6" i="2"/>
  <c r="Z5" i="2"/>
  <c r="AE5" i="2"/>
  <c r="AA5" i="2"/>
  <c r="AD5" i="2"/>
  <c r="G5" i="2"/>
</calcChain>
</file>

<file path=xl/sharedStrings.xml><?xml version="1.0" encoding="utf-8"?>
<sst xmlns="http://schemas.openxmlformats.org/spreadsheetml/2006/main" count="315" uniqueCount="171">
  <si>
    <t>E1100730</t>
  </si>
  <si>
    <t>HAM and BSC SEI In-Vacuum Cabling Counts including payload cables as well as BSC SLC ACB and BSC TCS</t>
  </si>
  <si>
    <t>DCC Number</t>
  </si>
  <si>
    <t>GROUP</t>
  </si>
  <si>
    <t>Description</t>
  </si>
  <si>
    <t>Length (in.)</t>
  </si>
  <si>
    <t>Qty requested</t>
  </si>
  <si>
    <t>qty received</t>
  </si>
  <si>
    <t>missing</t>
  </si>
  <si>
    <t>LLO HAM1</t>
  </si>
  <si>
    <t>LLO HAM2</t>
  </si>
  <si>
    <t>LLO HAM3</t>
  </si>
  <si>
    <t>LLO HAM4</t>
  </si>
  <si>
    <t>LLO HAM5</t>
  </si>
  <si>
    <t>LLO HAM6</t>
  </si>
  <si>
    <t>LHO HAM1</t>
  </si>
  <si>
    <t>LHO HAM2</t>
  </si>
  <si>
    <t>LHO HAM3</t>
  </si>
  <si>
    <t>LHO HAM4</t>
  </si>
  <si>
    <t>LHO HAM5</t>
  </si>
  <si>
    <t>LHO HAM6</t>
  </si>
  <si>
    <t>LHO HAM7</t>
  </si>
  <si>
    <t>LHO HAM8</t>
  </si>
  <si>
    <t>LHO HAM9</t>
  </si>
  <si>
    <t>LHO HAM10</t>
  </si>
  <si>
    <t>LHO HAM11</t>
  </si>
  <si>
    <t>LHO HAM12</t>
  </si>
  <si>
    <t>QTY Needed Total</t>
  </si>
  <si>
    <t>Qty Needed through HAM 5</t>
  </si>
  <si>
    <t>Shortfall 2011?</t>
  </si>
  <si>
    <t>Shortfall 2012?</t>
  </si>
  <si>
    <t>HAM Cables</t>
  </si>
  <si>
    <t>D1000220</t>
  </si>
  <si>
    <t>SEI</t>
  </si>
  <si>
    <t>25-pin F-to-25-pin F</t>
  </si>
  <si>
    <t>D1000221</t>
  </si>
  <si>
    <t>D1000222</t>
  </si>
  <si>
    <t>D1000225 (108")</t>
  </si>
  <si>
    <t>SEI (Payload)</t>
  </si>
  <si>
    <t>D1000225 (180")</t>
  </si>
  <si>
    <t>D1000225 (199")</t>
  </si>
  <si>
    <t>D1000225 (209")</t>
  </si>
  <si>
    <t>D1000225 (230")</t>
  </si>
  <si>
    <t>D1000227</t>
  </si>
  <si>
    <t>25-pin M-to-one 9-pin F straight, one 9-pinF R/A</t>
  </si>
  <si>
    <t>D1000218</t>
  </si>
  <si>
    <t>2-wire, 14awg 2 pins to 3-pin F</t>
  </si>
  <si>
    <t>D1000918</t>
  </si>
  <si>
    <t>D1000919</t>
  </si>
  <si>
    <t>D1000920</t>
  </si>
  <si>
    <t>PSL</t>
  </si>
  <si>
    <t xml:space="preserve">Payload cable </t>
  </si>
  <si>
    <t>ordered?</t>
  </si>
  <si>
    <t>D1000220 (40")</t>
  </si>
  <si>
    <t>Component cable</t>
  </si>
  <si>
    <t>IO</t>
  </si>
  <si>
    <t>HAM Aux</t>
  </si>
  <si>
    <t>status?</t>
  </si>
  <si>
    <t>IO QPD component cables</t>
  </si>
  <si>
    <t>IO / ISC</t>
  </si>
  <si>
    <t>Pico-motor component cables</t>
  </si>
  <si>
    <t>ISC</t>
  </si>
  <si>
    <t>HAM1/6 and HAM7/12 component cables</t>
  </si>
  <si>
    <t>D1000234 (60")</t>
  </si>
  <si>
    <t>SUS</t>
  </si>
  <si>
    <t>DB25 to uDB9 quadra-puss</t>
  </si>
  <si>
    <t>D1000234 (66")</t>
  </si>
  <si>
    <t>D1000234 (78")</t>
  </si>
  <si>
    <t>D1000234 (88")</t>
  </si>
  <si>
    <t>D1000234 (96")</t>
  </si>
  <si>
    <t>BSC Cables</t>
  </si>
  <si>
    <t>Total</t>
  </si>
  <si>
    <t>Delivery for S.A.</t>
  </si>
  <si>
    <t>LLO BSC1</t>
  </si>
  <si>
    <t>LLO BSC2</t>
  </si>
  <si>
    <t>LLO BSC3</t>
  </si>
  <si>
    <t>LLO BSC4</t>
  </si>
  <si>
    <t>LLO BSC5</t>
  </si>
  <si>
    <t>LHOBSC1</t>
  </si>
  <si>
    <t>LHOBSC2</t>
  </si>
  <si>
    <t>LHOBSC3</t>
  </si>
  <si>
    <t>LHOBSC4</t>
  </si>
  <si>
    <t>LHOBSC5</t>
  </si>
  <si>
    <t>LHOBSC6</t>
  </si>
  <si>
    <t>LHOBSC7</t>
  </si>
  <si>
    <t>LHOBSC8</t>
  </si>
  <si>
    <t>LHOBSC9</t>
  </si>
  <si>
    <t>LHOBSC10</t>
  </si>
  <si>
    <t>Qty Single Arm</t>
  </si>
  <si>
    <t>Req. for Single Arm</t>
  </si>
  <si>
    <t>D1100148</t>
  </si>
  <si>
    <t>2-wire, 14awg 3-pin M to 3-pin F</t>
  </si>
  <si>
    <t>D1100150</t>
  </si>
  <si>
    <t>D1100151</t>
  </si>
  <si>
    <t>D1100152</t>
  </si>
  <si>
    <t>D1100153</t>
  </si>
  <si>
    <t>D1100154</t>
  </si>
  <si>
    <t>25-pin M-to-two 9-pin F straight</t>
  </si>
  <si>
    <t>D1100155</t>
  </si>
  <si>
    <t>D1001517-v5</t>
  </si>
  <si>
    <t>TCS</t>
  </si>
  <si>
    <t>TCS Ring Heater In-Vac Cable Assembly</t>
  </si>
  <si>
    <t>in house</t>
  </si>
  <si>
    <t>D1003111</t>
  </si>
  <si>
    <t>AOS</t>
  </si>
  <si>
    <t>SLC PHOTODETECTOR CABLE LOWER ASSY</t>
  </si>
  <si>
    <t>D1003117-1</t>
  </si>
  <si>
    <t>SLC PHOTODETECTOR CABLE UPPER ASSY</t>
  </si>
  <si>
    <t>D1003117-2</t>
  </si>
  <si>
    <t xml:space="preserve"> </t>
  </si>
  <si>
    <t>ITMY</t>
  </si>
  <si>
    <t>BS</t>
  </si>
  <si>
    <t>ITMX</t>
  </si>
  <si>
    <t>ETMX/TMS</t>
  </si>
  <si>
    <t>ETMY/TMS</t>
  </si>
  <si>
    <t>ITMX/FMY</t>
  </si>
  <si>
    <t>ITMY/FMY</t>
  </si>
  <si>
    <t>TMS</t>
  </si>
  <si>
    <t>D1000234 (125")</t>
  </si>
  <si>
    <t>D1002522 (110")</t>
  </si>
  <si>
    <t>DB25 to DB25 single cable</t>
  </si>
  <si>
    <t>D1002522 (121")</t>
  </si>
  <si>
    <t>D1002522 (156")</t>
  </si>
  <si>
    <t>D1002523</t>
  </si>
  <si>
    <t>uDB25 to uDB9 quadra-puss</t>
  </si>
  <si>
    <t>D1002524</t>
  </si>
  <si>
    <t>D1101472</t>
  </si>
  <si>
    <t>ESD</t>
  </si>
  <si>
    <t>Pass Test and are Class A</t>
  </si>
  <si>
    <t>Schedule of need</t>
  </si>
  <si>
    <t>LHO BSC8</t>
  </si>
  <si>
    <t>August</t>
  </si>
  <si>
    <t>LHO BSC6</t>
  </si>
  <si>
    <t>Late August</t>
  </si>
  <si>
    <t>September</t>
  </si>
  <si>
    <t>October</t>
  </si>
  <si>
    <t>November</t>
  </si>
  <si>
    <t>December</t>
  </si>
  <si>
    <t>TOTAL # Cabls</t>
  </si>
  <si>
    <t>TOTALS</t>
  </si>
  <si>
    <t>other cables in order are unuseable</t>
  </si>
  <si>
    <t>S094191</t>
  </si>
  <si>
    <t>S099727</t>
  </si>
  <si>
    <t>S102106</t>
  </si>
  <si>
    <t>S103886</t>
  </si>
  <si>
    <t>S109883</t>
  </si>
  <si>
    <t>S111649</t>
  </si>
  <si>
    <t>S118679</t>
  </si>
  <si>
    <t>S119307</t>
  </si>
  <si>
    <t>D1002523-17</t>
  </si>
  <si>
    <t>D1002523-12</t>
  </si>
  <si>
    <t>D1000566-53</t>
  </si>
  <si>
    <t>D1002521-90</t>
  </si>
  <si>
    <t>D1002522-110</t>
  </si>
  <si>
    <t>D1002522-115</t>
  </si>
  <si>
    <t>D1002522-150</t>
  </si>
  <si>
    <t>D1000234v2-125</t>
  </si>
  <si>
    <t>D1000234v2-96</t>
  </si>
  <si>
    <t>D1000234v2-88</t>
  </si>
  <si>
    <t>D1000234v2-78</t>
  </si>
  <si>
    <t>D1000234v2-66</t>
  </si>
  <si>
    <t>D1000234v2-60</t>
  </si>
  <si>
    <t>D1000234-53</t>
  </si>
  <si>
    <t>Date</t>
  </si>
  <si>
    <t>PO #</t>
  </si>
  <si>
    <t>uDB25 to 4xuDB9</t>
  </si>
  <si>
    <t>Extension Cables DB25 to uDB25</t>
  </si>
  <si>
    <t>DB25 to 4xuDB9</t>
  </si>
  <si>
    <t>-v4</t>
  </si>
  <si>
    <t>Jay's SUS orders - All cables received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</si>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</sst>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scheme val="minor"/>
    </font>
    <font>
      <sz val="14"/>
      <color theme="1"/>
      <name val="Calibri"/>
      <family val="2"/>
      <scheme val="minor"/>
    </font>
    <font>
      <sz val="8"/>
      <name val="Times New Roman"/>
      <family val="2"/>
    </font>
    <font>
      <sz val="12"/>
      <color rgb="FF000000"/>
      <name val="Calibri"/>
      <family val="2"/>
      <scheme val="minor"/>
    </font>
    <font>
      <b/>
      <sz val="12"/>
      <color theme="1"/>
      <name val="Times New Roman"/>
    </font>
    <font>
      <u/>
      <sz val="10"/>
      <color theme="10"/>
      <name val="Times New Roman"/>
      <family val="2"/>
    </font>
    <font>
      <u/>
      <sz val="10"/>
      <color theme="11"/>
      <name val="Times New Roman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1" applyFont="1" applyFill="1"/>
    <xf numFmtId="0" fontId="3" fillId="0" borderId="0" xfId="1" quotePrefix="1" applyFont="1" applyFill="1"/>
    <xf numFmtId="0" fontId="3" fillId="0" borderId="0" xfId="1" applyFont="1"/>
    <xf numFmtId="0" fontId="3" fillId="0" borderId="0" xfId="1" applyFont="1" applyFill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4" fillId="0" borderId="0" xfId="1" applyFont="1" applyFill="1"/>
    <xf numFmtId="0" fontId="4" fillId="0" borderId="0" xfId="1" quotePrefix="1" applyFont="1" applyFill="1"/>
    <xf numFmtId="0" fontId="4" fillId="0" borderId="0" xfId="1" applyFont="1"/>
    <xf numFmtId="0" fontId="5" fillId="0" borderId="1" xfId="1" applyFont="1" applyFill="1" applyBorder="1"/>
    <xf numFmtId="0" fontId="5" fillId="0" borderId="1" xfId="1" applyFont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2" borderId="1" xfId="1" applyFont="1" applyFill="1" applyBorder="1"/>
    <xf numFmtId="0" fontId="7" fillId="0" borderId="0" xfId="1" applyFont="1"/>
    <xf numFmtId="0" fontId="8" fillId="0" borderId="1" xfId="1" applyFont="1" applyFill="1" applyBorder="1"/>
    <xf numFmtId="0" fontId="7" fillId="0" borderId="1" xfId="1" applyFont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3" borderId="1" xfId="1" applyFont="1" applyFill="1" applyBorder="1"/>
    <xf numFmtId="0" fontId="7" fillId="2" borderId="1" xfId="1" applyFont="1" applyFill="1" applyBorder="1"/>
    <xf numFmtId="0" fontId="9" fillId="0" borderId="1" xfId="1" applyFont="1" applyBorder="1" applyAlignment="1">
      <alignment horizontal="center"/>
    </xf>
    <xf numFmtId="14" fontId="7" fillId="3" borderId="1" xfId="1" applyNumberFormat="1" applyFont="1" applyFill="1" applyBorder="1"/>
    <xf numFmtId="0" fontId="7" fillId="4" borderId="1" xfId="1" applyFont="1" applyFill="1" applyBorder="1"/>
    <xf numFmtId="14" fontId="7" fillId="4" borderId="1" xfId="1" applyNumberFormat="1" applyFont="1" applyFill="1" applyBorder="1"/>
    <xf numFmtId="0" fontId="7" fillId="4" borderId="0" xfId="1" applyFont="1" applyFill="1"/>
    <xf numFmtId="0" fontId="7" fillId="5" borderId="1" xfId="1" applyFont="1" applyFill="1" applyBorder="1"/>
    <xf numFmtId="14" fontId="7" fillId="5" borderId="1" xfId="1" applyNumberFormat="1" applyFont="1" applyFill="1" applyBorder="1"/>
    <xf numFmtId="0" fontId="7" fillId="6" borderId="1" xfId="1" applyFont="1" applyFill="1" applyBorder="1"/>
    <xf numFmtId="14" fontId="7" fillId="6" borderId="1" xfId="1" applyNumberFormat="1" applyFont="1" applyFill="1" applyBorder="1"/>
    <xf numFmtId="0" fontId="10" fillId="7" borderId="2" xfId="1" applyFont="1" applyFill="1" applyBorder="1"/>
    <xf numFmtId="0" fontId="10" fillId="7" borderId="3" xfId="1" applyFont="1" applyFill="1" applyBorder="1"/>
    <xf numFmtId="14" fontId="7" fillId="7" borderId="1" xfId="1" applyNumberFormat="1" applyFont="1" applyFill="1" applyBorder="1"/>
    <xf numFmtId="0" fontId="10" fillId="0" borderId="3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0" xfId="1" applyFont="1" applyFill="1"/>
    <xf numFmtId="14" fontId="7" fillId="0" borderId="1" xfId="1" applyNumberFormat="1" applyFont="1" applyBorder="1"/>
    <xf numFmtId="0" fontId="7" fillId="8" borderId="1" xfId="1" applyFont="1" applyFill="1" applyBorder="1"/>
    <xf numFmtId="0" fontId="7" fillId="8" borderId="1" xfId="1" applyFont="1" applyFill="1" applyBorder="1" applyAlignment="1">
      <alignment horizontal="center"/>
    </xf>
    <xf numFmtId="0" fontId="7" fillId="8" borderId="0" xfId="1" applyFont="1" applyFill="1"/>
    <xf numFmtId="14" fontId="5" fillId="0" borderId="1" xfId="1" applyNumberFormat="1" applyFont="1" applyFill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0" fontId="7" fillId="9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1" fillId="2" borderId="1" xfId="1" applyFont="1" applyFill="1" applyBorder="1"/>
    <xf numFmtId="0" fontId="7" fillId="10" borderId="1" xfId="1" applyFont="1" applyFill="1" applyBorder="1"/>
    <xf numFmtId="0" fontId="11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5" fillId="11" borderId="1" xfId="1" applyFont="1" applyFill="1" applyBorder="1"/>
    <xf numFmtId="0" fontId="7" fillId="7" borderId="1" xfId="1" applyFont="1" applyFill="1" applyBorder="1"/>
    <xf numFmtId="0" fontId="7" fillId="11" borderId="1" xfId="1" applyFont="1" applyFill="1" applyBorder="1" applyAlignment="1">
      <alignment horizontal="center"/>
    </xf>
    <xf numFmtId="0" fontId="7" fillId="12" borderId="1" xfId="1" applyFont="1" applyFill="1" applyBorder="1"/>
    <xf numFmtId="14" fontId="7" fillId="12" borderId="1" xfId="1" applyNumberFormat="1" applyFont="1" applyFill="1" applyBorder="1"/>
    <xf numFmtId="0" fontId="7" fillId="13" borderId="1" xfId="1" applyFont="1" applyFill="1" applyBorder="1" applyAlignment="1">
      <alignment horizontal="center"/>
    </xf>
    <xf numFmtId="0" fontId="5" fillId="0" borderId="0" xfId="1" applyFont="1"/>
    <xf numFmtId="0" fontId="8" fillId="0" borderId="1" xfId="1" applyFont="1" applyBorder="1"/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" fillId="0" borderId="1" xfId="1" applyFont="1" applyBorder="1"/>
    <xf numFmtId="0" fontId="1" fillId="0" borderId="0" xfId="2"/>
    <xf numFmtId="0" fontId="6" fillId="14" borderId="4" xfId="2" applyNumberFormat="1" applyFont="1" applyFill="1" applyBorder="1"/>
    <xf numFmtId="0" fontId="6" fillId="14" borderId="5" xfId="2" applyNumberFormat="1" applyFont="1" applyFill="1" applyBorder="1"/>
    <xf numFmtId="0" fontId="6" fillId="14" borderId="6" xfId="2" applyNumberFormat="1" applyFont="1" applyFill="1" applyBorder="1"/>
    <xf numFmtId="0" fontId="6" fillId="14" borderId="0" xfId="2" applyFont="1" applyFill="1"/>
    <xf numFmtId="0" fontId="1" fillId="0" borderId="7" xfId="2" applyBorder="1"/>
    <xf numFmtId="0" fontId="1" fillId="0" borderId="8" xfId="2" applyBorder="1"/>
    <xf numFmtId="0" fontId="1" fillId="0" borderId="0" xfId="2" applyBorder="1"/>
    <xf numFmtId="0" fontId="1" fillId="0" borderId="8" xfId="2" applyNumberFormat="1" applyBorder="1"/>
    <xf numFmtId="14" fontId="1" fillId="0" borderId="0" xfId="2" applyNumberFormat="1"/>
    <xf numFmtId="0" fontId="13" fillId="0" borderId="7" xfId="2" applyFont="1" applyBorder="1"/>
    <xf numFmtId="0" fontId="13" fillId="0" borderId="8" xfId="2" applyFont="1" applyBorder="1"/>
    <xf numFmtId="0" fontId="13" fillId="0" borderId="0" xfId="2" applyFont="1" applyBorder="1"/>
    <xf numFmtId="0" fontId="1" fillId="0" borderId="9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1" xfId="2" applyBorder="1" applyAlignment="1">
      <alignment horizontal="center"/>
    </xf>
    <xf numFmtId="0" fontId="14" fillId="0" borderId="0" xfId="2" applyFont="1"/>
    <xf numFmtId="0" fontId="7" fillId="0" borderId="0" xfId="1" applyFont="1" applyFill="1" applyAlignment="1">
      <alignment horizontal="center"/>
    </xf>
    <xf numFmtId="0" fontId="7" fillId="11" borderId="1" xfId="1" applyFont="1" applyFill="1" applyBorder="1"/>
    <xf numFmtId="0" fontId="7" fillId="0" borderId="0" xfId="1" applyFont="1" applyAlignment="1">
      <alignment horizontal="center"/>
    </xf>
    <xf numFmtId="0" fontId="7" fillId="13" borderId="0" xfId="1" applyFont="1" applyFill="1"/>
    <xf numFmtId="0" fontId="2" fillId="0" borderId="1" xfId="1" applyFont="1" applyFill="1" applyBorder="1"/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="50" zoomScaleNormal="50" zoomScalePageLayoutView="50" workbookViewId="0">
      <pane xSplit="1" topLeftCell="B1" activePane="topRight" state="frozen"/>
      <selection pane="topRight" activeCell="A85" sqref="A85"/>
    </sheetView>
  </sheetViews>
  <sheetFormatPr baseColWidth="10" defaultColWidth="13.5" defaultRowHeight="18" x14ac:dyDescent="0"/>
  <cols>
    <col min="1" max="1" width="23.33203125" style="49" customWidth="1"/>
    <col min="2" max="2" width="18.5" style="49" customWidth="1"/>
    <col min="3" max="3" width="61.1640625" style="6" customWidth="1"/>
    <col min="4" max="4" width="16.1640625" style="50" customWidth="1"/>
    <col min="5" max="5" width="19" style="5" customWidth="1"/>
    <col min="6" max="6" width="21.5" style="5" customWidth="1"/>
    <col min="7" max="7" width="16.1640625" style="5" customWidth="1"/>
    <col min="8" max="22" width="16" style="6" customWidth="1"/>
    <col min="23" max="23" width="17" style="6" customWidth="1"/>
    <col min="24" max="24" width="17.1640625" style="6" customWidth="1"/>
    <col min="25" max="25" width="19" style="6" customWidth="1"/>
    <col min="26" max="26" width="30.83203125" style="6" customWidth="1"/>
    <col min="27" max="27" width="35.5" style="6" customWidth="1"/>
    <col min="28" max="29" width="25.83203125" style="6" customWidth="1"/>
    <col min="30" max="30" width="24.1640625" style="6" customWidth="1"/>
    <col min="31" max="31" width="21.5" style="6" customWidth="1"/>
    <col min="32" max="32" width="23.6640625" style="6" customWidth="1"/>
    <col min="33" max="16384" width="13.5" style="6"/>
  </cols>
  <sheetData>
    <row r="1" spans="1:32" ht="30">
      <c r="A1" s="1" t="s">
        <v>0</v>
      </c>
      <c r="B1" s="2" t="s">
        <v>168</v>
      </c>
      <c r="C1" s="3"/>
      <c r="D1" s="4" t="s">
        <v>1</v>
      </c>
    </row>
    <row r="2" spans="1:32" ht="30">
      <c r="A2" s="7"/>
      <c r="B2" s="8"/>
      <c r="C2" s="9"/>
      <c r="D2" s="4"/>
    </row>
    <row r="3" spans="1:32" s="16" customFormat="1" ht="20">
      <c r="A3" s="10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3" t="s">
        <v>27</v>
      </c>
      <c r="AA3" s="13" t="s">
        <v>28</v>
      </c>
      <c r="AB3" s="14"/>
      <c r="AC3" s="13" t="s">
        <v>6</v>
      </c>
      <c r="AD3" s="13" t="s">
        <v>29</v>
      </c>
      <c r="AE3" s="13" t="s">
        <v>30</v>
      </c>
      <c r="AF3" s="15" t="s">
        <v>2</v>
      </c>
    </row>
    <row r="4" spans="1:32" s="16" customFormat="1" ht="25">
      <c r="A4" s="17" t="s">
        <v>31</v>
      </c>
      <c r="B4" s="10"/>
      <c r="C4" s="18"/>
      <c r="D4" s="19"/>
      <c r="E4" s="20"/>
      <c r="F4" s="20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0"/>
      <c r="AB4" s="20"/>
      <c r="AC4" s="20"/>
      <c r="AD4" s="20"/>
      <c r="AE4" s="20"/>
      <c r="AF4" s="15" t="s">
        <v>31</v>
      </c>
    </row>
    <row r="5" spans="1:32" s="16" customFormat="1" ht="20">
      <c r="A5" s="21" t="s">
        <v>32</v>
      </c>
      <c r="B5" s="21" t="s">
        <v>33</v>
      </c>
      <c r="C5" s="21" t="s">
        <v>34</v>
      </c>
      <c r="D5" s="19">
        <v>40</v>
      </c>
      <c r="E5" s="20">
        <v>26</v>
      </c>
      <c r="F5" s="20">
        <v>27</v>
      </c>
      <c r="G5" s="20">
        <f>E5-F5</f>
        <v>-1</v>
      </c>
      <c r="H5" s="19"/>
      <c r="I5" s="19">
        <v>1</v>
      </c>
      <c r="J5" s="19">
        <v>1</v>
      </c>
      <c r="K5" s="19">
        <v>2</v>
      </c>
      <c r="L5" s="19">
        <v>2</v>
      </c>
      <c r="M5" s="19">
        <v>1</v>
      </c>
      <c r="N5" s="19"/>
      <c r="O5" s="19">
        <v>1</v>
      </c>
      <c r="P5" s="19">
        <v>1</v>
      </c>
      <c r="Q5" s="19">
        <v>2</v>
      </c>
      <c r="R5" s="19">
        <v>2</v>
      </c>
      <c r="S5" s="19"/>
      <c r="T5" s="19"/>
      <c r="U5" s="19">
        <v>1</v>
      </c>
      <c r="V5" s="19">
        <v>1</v>
      </c>
      <c r="W5" s="19">
        <v>2</v>
      </c>
      <c r="X5" s="19">
        <v>2</v>
      </c>
      <c r="Y5" s="19"/>
      <c r="Z5" s="20">
        <f>SUM(H5:X5)</f>
        <v>19</v>
      </c>
      <c r="AA5" s="20">
        <f>J5+I5+K5+L5</f>
        <v>6</v>
      </c>
      <c r="AB5" s="20"/>
      <c r="AC5" s="20">
        <v>27</v>
      </c>
      <c r="AD5" s="20">
        <f>AA5-AC5</f>
        <v>-21</v>
      </c>
      <c r="AE5" s="20">
        <f t="shared" ref="AE5:AE17" si="0">Z5-AC5</f>
        <v>-8</v>
      </c>
      <c r="AF5" s="22" t="s">
        <v>32</v>
      </c>
    </row>
    <row r="6" spans="1:32" s="16" customFormat="1" ht="20">
      <c r="A6" s="21" t="s">
        <v>35</v>
      </c>
      <c r="B6" s="21" t="s">
        <v>33</v>
      </c>
      <c r="C6" s="21" t="s">
        <v>34</v>
      </c>
      <c r="D6" s="19">
        <v>100</v>
      </c>
      <c r="E6" s="20">
        <v>26</v>
      </c>
      <c r="F6" s="20">
        <v>27</v>
      </c>
      <c r="G6" s="20">
        <f t="shared" ref="G6:G17" si="1">E6-F6</f>
        <v>-1</v>
      </c>
      <c r="H6" s="19"/>
      <c r="I6" s="19">
        <v>1</v>
      </c>
      <c r="J6" s="19">
        <v>1</v>
      </c>
      <c r="K6" s="19">
        <v>2</v>
      </c>
      <c r="L6" s="19">
        <v>2</v>
      </c>
      <c r="M6" s="19">
        <v>1</v>
      </c>
      <c r="N6" s="19"/>
      <c r="O6" s="19">
        <v>1</v>
      </c>
      <c r="P6" s="19">
        <v>1</v>
      </c>
      <c r="Q6" s="19">
        <v>2</v>
      </c>
      <c r="R6" s="19">
        <v>2</v>
      </c>
      <c r="S6" s="19"/>
      <c r="T6" s="19"/>
      <c r="U6" s="19">
        <v>1</v>
      </c>
      <c r="V6" s="19">
        <v>1</v>
      </c>
      <c r="W6" s="19">
        <v>2</v>
      </c>
      <c r="X6" s="19">
        <v>2</v>
      </c>
      <c r="Y6" s="19"/>
      <c r="Z6" s="20">
        <f t="shared" ref="Z6:Z8" si="2">SUM(H6:X6)</f>
        <v>19</v>
      </c>
      <c r="AA6" s="20">
        <f t="shared" ref="AA6:AA17" si="3">J6+I6+K6+L6</f>
        <v>6</v>
      </c>
      <c r="AB6" s="20"/>
      <c r="AC6" s="20">
        <v>27</v>
      </c>
      <c r="AD6" s="20">
        <f>AA6-AC6</f>
        <v>-21</v>
      </c>
      <c r="AE6" s="20">
        <f t="shared" si="0"/>
        <v>-8</v>
      </c>
      <c r="AF6" s="22" t="s">
        <v>35</v>
      </c>
    </row>
    <row r="7" spans="1:32" s="16" customFormat="1" ht="20">
      <c r="A7" s="21" t="s">
        <v>36</v>
      </c>
      <c r="B7" s="21" t="s">
        <v>33</v>
      </c>
      <c r="C7" s="21" t="s">
        <v>34</v>
      </c>
      <c r="D7" s="19">
        <v>120</v>
      </c>
      <c r="E7" s="20">
        <v>26</v>
      </c>
      <c r="F7" s="20">
        <v>27</v>
      </c>
      <c r="G7" s="20">
        <f t="shared" si="1"/>
        <v>-1</v>
      </c>
      <c r="H7" s="19"/>
      <c r="I7" s="19">
        <v>1</v>
      </c>
      <c r="J7" s="19">
        <v>1</v>
      </c>
      <c r="K7" s="19">
        <v>2</v>
      </c>
      <c r="L7" s="19">
        <v>2</v>
      </c>
      <c r="M7" s="19">
        <v>1</v>
      </c>
      <c r="N7" s="19"/>
      <c r="O7" s="19">
        <v>1</v>
      </c>
      <c r="P7" s="19">
        <v>1</v>
      </c>
      <c r="Q7" s="19">
        <v>2</v>
      </c>
      <c r="R7" s="19">
        <v>2</v>
      </c>
      <c r="S7" s="19"/>
      <c r="T7" s="19"/>
      <c r="U7" s="19">
        <v>1</v>
      </c>
      <c r="V7" s="19">
        <v>1</v>
      </c>
      <c r="W7" s="19">
        <v>2</v>
      </c>
      <c r="X7" s="19">
        <v>2</v>
      </c>
      <c r="Y7" s="19"/>
      <c r="Z7" s="20">
        <f t="shared" si="2"/>
        <v>19</v>
      </c>
      <c r="AA7" s="20">
        <f t="shared" si="3"/>
        <v>6</v>
      </c>
      <c r="AB7" s="20"/>
      <c r="AC7" s="20">
        <v>27</v>
      </c>
      <c r="AD7" s="20">
        <f t="shared" ref="AD7:AD18" si="4">AA7-AC7</f>
        <v>-21</v>
      </c>
      <c r="AE7" s="20">
        <f t="shared" si="0"/>
        <v>-8</v>
      </c>
      <c r="AF7" s="22" t="s">
        <v>36</v>
      </c>
    </row>
    <row r="8" spans="1:32" s="16" customFormat="1" ht="20">
      <c r="A8" s="21" t="s">
        <v>37</v>
      </c>
      <c r="B8" s="21" t="s">
        <v>38</v>
      </c>
      <c r="C8" s="21" t="s">
        <v>34</v>
      </c>
      <c r="D8" s="19">
        <v>108</v>
      </c>
      <c r="E8" s="20">
        <v>38</v>
      </c>
      <c r="F8" s="20">
        <v>38</v>
      </c>
      <c r="G8" s="20">
        <f t="shared" si="1"/>
        <v>0</v>
      </c>
      <c r="H8" s="19"/>
      <c r="I8" s="19">
        <v>18</v>
      </c>
      <c r="J8" s="19">
        <v>9</v>
      </c>
      <c r="K8" s="19">
        <v>5</v>
      </c>
      <c r="L8" s="19">
        <v>6</v>
      </c>
      <c r="M8" s="19"/>
      <c r="N8" s="19"/>
      <c r="O8" s="19">
        <v>18</v>
      </c>
      <c r="P8" s="19">
        <v>9</v>
      </c>
      <c r="Q8" s="19">
        <v>5</v>
      </c>
      <c r="R8" s="19">
        <v>5</v>
      </c>
      <c r="S8" s="19"/>
      <c r="T8" s="19"/>
      <c r="U8" s="19">
        <v>18</v>
      </c>
      <c r="V8" s="19">
        <v>6</v>
      </c>
      <c r="W8" s="19">
        <v>5</v>
      </c>
      <c r="X8" s="19">
        <v>5</v>
      </c>
      <c r="Y8" s="19"/>
      <c r="Z8" s="20">
        <f t="shared" si="2"/>
        <v>109</v>
      </c>
      <c r="AA8" s="20">
        <f t="shared" si="3"/>
        <v>38</v>
      </c>
      <c r="AB8" s="20"/>
      <c r="AC8" s="20">
        <v>38</v>
      </c>
      <c r="AD8" s="20">
        <f t="shared" si="4"/>
        <v>0</v>
      </c>
      <c r="AE8" s="23">
        <f t="shared" si="0"/>
        <v>71</v>
      </c>
      <c r="AF8" s="22" t="s">
        <v>37</v>
      </c>
    </row>
    <row r="9" spans="1:32" s="16" customFormat="1" ht="20">
      <c r="A9" s="21" t="s">
        <v>39</v>
      </c>
      <c r="B9" s="21" t="s">
        <v>38</v>
      </c>
      <c r="C9" s="21" t="s">
        <v>34</v>
      </c>
      <c r="D9" s="19">
        <v>180</v>
      </c>
      <c r="E9" s="20">
        <v>105</v>
      </c>
      <c r="F9" s="20"/>
      <c r="G9" s="20">
        <f t="shared" si="1"/>
        <v>105</v>
      </c>
      <c r="H9" s="19">
        <v>10</v>
      </c>
      <c r="I9" s="19">
        <v>8</v>
      </c>
      <c r="J9" s="19">
        <v>2</v>
      </c>
      <c r="K9" s="19"/>
      <c r="L9" s="19">
        <v>3</v>
      </c>
      <c r="M9" s="19">
        <v>16</v>
      </c>
      <c r="N9" s="19">
        <v>10</v>
      </c>
      <c r="O9" s="19">
        <v>8</v>
      </c>
      <c r="P9" s="19">
        <v>2</v>
      </c>
      <c r="Q9" s="19"/>
      <c r="R9" s="19">
        <v>4</v>
      </c>
      <c r="S9" s="19">
        <v>16</v>
      </c>
      <c r="T9" s="19">
        <v>10</v>
      </c>
      <c r="U9" s="19">
        <v>8</v>
      </c>
      <c r="V9" s="19">
        <v>5</v>
      </c>
      <c r="W9" s="19"/>
      <c r="X9" s="19">
        <v>4</v>
      </c>
      <c r="Y9" s="19">
        <v>16</v>
      </c>
      <c r="Z9" s="20">
        <f>SUM(H9:X9)</f>
        <v>106</v>
      </c>
      <c r="AA9" s="20">
        <f t="shared" si="3"/>
        <v>13</v>
      </c>
      <c r="AB9" s="20"/>
      <c r="AC9" s="20">
        <v>105</v>
      </c>
      <c r="AD9" s="20">
        <f t="shared" si="4"/>
        <v>-92</v>
      </c>
      <c r="AE9" s="23">
        <f t="shared" si="0"/>
        <v>1</v>
      </c>
      <c r="AF9" s="22" t="s">
        <v>39</v>
      </c>
    </row>
    <row r="10" spans="1:32" s="16" customFormat="1" ht="20">
      <c r="A10" s="21" t="s">
        <v>40</v>
      </c>
      <c r="B10" s="21" t="s">
        <v>38</v>
      </c>
      <c r="C10" s="21" t="s">
        <v>34</v>
      </c>
      <c r="D10" s="19">
        <v>199</v>
      </c>
      <c r="E10" s="20">
        <v>7</v>
      </c>
      <c r="F10" s="20">
        <v>7</v>
      </c>
      <c r="G10" s="20">
        <f t="shared" si="1"/>
        <v>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>
        <f t="shared" ref="Z10:Z46" si="5">SUM(H10:X10)</f>
        <v>0</v>
      </c>
      <c r="AA10" s="20">
        <f t="shared" si="3"/>
        <v>0</v>
      </c>
      <c r="AB10" s="20"/>
      <c r="AC10" s="20">
        <v>7</v>
      </c>
      <c r="AD10" s="20">
        <f t="shared" si="4"/>
        <v>-7</v>
      </c>
      <c r="AE10" s="20">
        <f t="shared" si="0"/>
        <v>-7</v>
      </c>
      <c r="AF10" s="22" t="s">
        <v>40</v>
      </c>
    </row>
    <row r="11" spans="1:32" s="16" customFormat="1" ht="20">
      <c r="A11" s="21" t="s">
        <v>41</v>
      </c>
      <c r="B11" s="21" t="s">
        <v>38</v>
      </c>
      <c r="C11" s="21" t="s">
        <v>34</v>
      </c>
      <c r="D11" s="19">
        <v>209</v>
      </c>
      <c r="E11" s="20">
        <v>22</v>
      </c>
      <c r="F11" s="20">
        <v>22</v>
      </c>
      <c r="G11" s="20">
        <f t="shared" si="1"/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5"/>
        <v>0</v>
      </c>
      <c r="AA11" s="20">
        <f t="shared" si="3"/>
        <v>0</v>
      </c>
      <c r="AB11" s="20"/>
      <c r="AC11" s="20">
        <v>22</v>
      </c>
      <c r="AD11" s="20">
        <f t="shared" si="4"/>
        <v>-22</v>
      </c>
      <c r="AE11" s="20">
        <f t="shared" si="0"/>
        <v>-22</v>
      </c>
      <c r="AF11" s="22" t="s">
        <v>41</v>
      </c>
    </row>
    <row r="12" spans="1:32" s="16" customFormat="1" ht="20">
      <c r="A12" s="21" t="s">
        <v>42</v>
      </c>
      <c r="B12" s="21" t="s">
        <v>38</v>
      </c>
      <c r="C12" s="21" t="s">
        <v>34</v>
      </c>
      <c r="D12" s="19">
        <v>230</v>
      </c>
      <c r="E12" s="20">
        <v>40</v>
      </c>
      <c r="F12" s="20">
        <v>40</v>
      </c>
      <c r="G12" s="20">
        <f t="shared" si="1"/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>
        <f t="shared" si="5"/>
        <v>0</v>
      </c>
      <c r="AA12" s="20">
        <f t="shared" si="3"/>
        <v>0</v>
      </c>
      <c r="AB12" s="20"/>
      <c r="AC12" s="20">
        <v>40</v>
      </c>
      <c r="AD12" s="20">
        <f t="shared" si="4"/>
        <v>-40</v>
      </c>
      <c r="AE12" s="20">
        <f t="shared" si="0"/>
        <v>-40</v>
      </c>
      <c r="AF12" s="22" t="s">
        <v>42</v>
      </c>
    </row>
    <row r="13" spans="1:32" s="16" customFormat="1" ht="20">
      <c r="A13" s="21" t="s">
        <v>43</v>
      </c>
      <c r="B13" s="21" t="s">
        <v>33</v>
      </c>
      <c r="C13" s="21" t="s">
        <v>44</v>
      </c>
      <c r="D13" s="19">
        <v>36</v>
      </c>
      <c r="E13" s="20">
        <f>18+55</f>
        <v>73</v>
      </c>
      <c r="F13" s="20">
        <f>51+15</f>
        <v>66</v>
      </c>
      <c r="G13" s="20">
        <f t="shared" si="1"/>
        <v>7</v>
      </c>
      <c r="H13" s="19"/>
      <c r="I13" s="19">
        <v>3</v>
      </c>
      <c r="J13" s="19">
        <v>3</v>
      </c>
      <c r="K13" s="19">
        <v>6</v>
      </c>
      <c r="L13" s="19">
        <v>6</v>
      </c>
      <c r="M13" s="19">
        <v>3</v>
      </c>
      <c r="N13" s="19"/>
      <c r="O13" s="19">
        <v>3</v>
      </c>
      <c r="P13" s="19">
        <v>3</v>
      </c>
      <c r="Q13" s="19">
        <v>6</v>
      </c>
      <c r="R13" s="19">
        <v>6</v>
      </c>
      <c r="S13" s="19"/>
      <c r="T13" s="19"/>
      <c r="U13" s="19">
        <v>3</v>
      </c>
      <c r="V13" s="19">
        <v>3</v>
      </c>
      <c r="W13" s="19">
        <v>6</v>
      </c>
      <c r="X13" s="19">
        <v>6</v>
      </c>
      <c r="Y13" s="19"/>
      <c r="Z13" s="20">
        <f t="shared" si="5"/>
        <v>57</v>
      </c>
      <c r="AA13" s="20">
        <f t="shared" si="3"/>
        <v>18</v>
      </c>
      <c r="AB13" s="20"/>
      <c r="AC13" s="20">
        <f>18+55</f>
        <v>73</v>
      </c>
      <c r="AD13" s="20">
        <f t="shared" si="4"/>
        <v>-55</v>
      </c>
      <c r="AE13" s="20">
        <f t="shared" si="0"/>
        <v>-16</v>
      </c>
      <c r="AF13" s="22" t="s">
        <v>43</v>
      </c>
    </row>
    <row r="14" spans="1:32" s="16" customFormat="1" ht="20">
      <c r="A14" s="21" t="s">
        <v>45</v>
      </c>
      <c r="B14" s="21" t="s">
        <v>33</v>
      </c>
      <c r="C14" s="24" t="s">
        <v>46</v>
      </c>
      <c r="D14" s="19">
        <v>25</v>
      </c>
      <c r="E14" s="19">
        <v>21</v>
      </c>
      <c r="F14" s="19">
        <v>21</v>
      </c>
      <c r="G14" s="19">
        <f t="shared" si="1"/>
        <v>0</v>
      </c>
      <c r="H14" s="19"/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/>
      <c r="O14" s="19">
        <v>1</v>
      </c>
      <c r="P14" s="19">
        <v>1</v>
      </c>
      <c r="Q14" s="19">
        <v>1</v>
      </c>
      <c r="R14" s="19">
        <v>1</v>
      </c>
      <c r="S14" s="19"/>
      <c r="T14" s="19"/>
      <c r="U14" s="19">
        <v>1</v>
      </c>
      <c r="V14" s="19">
        <v>1</v>
      </c>
      <c r="W14" s="19">
        <v>1</v>
      </c>
      <c r="X14" s="19">
        <v>1</v>
      </c>
      <c r="Y14" s="19"/>
      <c r="Z14" s="20">
        <f t="shared" si="5"/>
        <v>13</v>
      </c>
      <c r="AA14" s="20">
        <f t="shared" si="3"/>
        <v>4</v>
      </c>
      <c r="AB14" s="20"/>
      <c r="AC14" s="20">
        <v>21</v>
      </c>
      <c r="AD14" s="20">
        <f t="shared" si="4"/>
        <v>-17</v>
      </c>
      <c r="AE14" s="20">
        <f t="shared" si="0"/>
        <v>-8</v>
      </c>
      <c r="AF14" s="22" t="s">
        <v>45</v>
      </c>
    </row>
    <row r="15" spans="1:32" s="16" customFormat="1" ht="20">
      <c r="A15" s="21" t="s">
        <v>47</v>
      </c>
      <c r="B15" s="21" t="s">
        <v>33</v>
      </c>
      <c r="C15" s="24" t="s">
        <v>46</v>
      </c>
      <c r="D15" s="19">
        <v>70</v>
      </c>
      <c r="E15" s="19">
        <v>36</v>
      </c>
      <c r="F15" s="19">
        <v>36</v>
      </c>
      <c r="G15" s="19">
        <f t="shared" si="1"/>
        <v>0</v>
      </c>
      <c r="H15" s="19"/>
      <c r="I15" s="19">
        <v>2</v>
      </c>
      <c r="J15" s="19">
        <v>2</v>
      </c>
      <c r="K15" s="19">
        <v>2</v>
      </c>
      <c r="L15" s="19">
        <v>2</v>
      </c>
      <c r="M15" s="19">
        <v>2</v>
      </c>
      <c r="N15" s="19"/>
      <c r="O15" s="19">
        <v>2</v>
      </c>
      <c r="P15" s="19">
        <v>2</v>
      </c>
      <c r="Q15" s="19">
        <v>2</v>
      </c>
      <c r="R15" s="19">
        <v>2</v>
      </c>
      <c r="S15" s="19"/>
      <c r="T15" s="19"/>
      <c r="U15" s="19">
        <v>2</v>
      </c>
      <c r="V15" s="19">
        <v>2</v>
      </c>
      <c r="W15" s="19">
        <v>2</v>
      </c>
      <c r="X15" s="19">
        <v>2</v>
      </c>
      <c r="Y15" s="19"/>
      <c r="Z15" s="20">
        <f t="shared" si="5"/>
        <v>26</v>
      </c>
      <c r="AA15" s="20">
        <f t="shared" si="3"/>
        <v>8</v>
      </c>
      <c r="AB15" s="20"/>
      <c r="AC15" s="20">
        <v>36</v>
      </c>
      <c r="AD15" s="20">
        <f t="shared" si="4"/>
        <v>-28</v>
      </c>
      <c r="AE15" s="20">
        <f t="shared" si="0"/>
        <v>-10</v>
      </c>
      <c r="AF15" s="22" t="s">
        <v>47</v>
      </c>
    </row>
    <row r="16" spans="1:32" s="16" customFormat="1" ht="20">
      <c r="A16" s="21" t="s">
        <v>48</v>
      </c>
      <c r="B16" s="21" t="s">
        <v>33</v>
      </c>
      <c r="C16" s="24" t="s">
        <v>46</v>
      </c>
      <c r="D16" s="19">
        <v>95</v>
      </c>
      <c r="E16" s="19">
        <v>36</v>
      </c>
      <c r="F16" s="19">
        <v>36</v>
      </c>
      <c r="G16" s="19">
        <f t="shared" si="1"/>
        <v>0</v>
      </c>
      <c r="H16" s="19"/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9"/>
      <c r="O16" s="19">
        <v>2</v>
      </c>
      <c r="P16" s="19">
        <v>2</v>
      </c>
      <c r="Q16" s="19">
        <v>2</v>
      </c>
      <c r="R16" s="19">
        <v>2</v>
      </c>
      <c r="S16" s="19"/>
      <c r="T16" s="19"/>
      <c r="U16" s="19">
        <v>2</v>
      </c>
      <c r="V16" s="19">
        <v>2</v>
      </c>
      <c r="W16" s="19">
        <v>2</v>
      </c>
      <c r="X16" s="19">
        <v>2</v>
      </c>
      <c r="Y16" s="19"/>
      <c r="Z16" s="20">
        <f t="shared" si="5"/>
        <v>26</v>
      </c>
      <c r="AA16" s="20">
        <f t="shared" si="3"/>
        <v>8</v>
      </c>
      <c r="AB16" s="20"/>
      <c r="AC16" s="20">
        <v>36</v>
      </c>
      <c r="AD16" s="20">
        <f t="shared" si="4"/>
        <v>-28</v>
      </c>
      <c r="AE16" s="20">
        <f t="shared" si="0"/>
        <v>-10</v>
      </c>
      <c r="AF16" s="22" t="s">
        <v>48</v>
      </c>
    </row>
    <row r="17" spans="1:32" s="16" customFormat="1" ht="20">
      <c r="A17" s="21" t="s">
        <v>49</v>
      </c>
      <c r="B17" s="21" t="s">
        <v>33</v>
      </c>
      <c r="C17" s="24" t="s">
        <v>46</v>
      </c>
      <c r="D17" s="19">
        <v>135</v>
      </c>
      <c r="E17" s="19">
        <v>21</v>
      </c>
      <c r="F17" s="19">
        <v>21</v>
      </c>
      <c r="G17" s="19">
        <f t="shared" si="1"/>
        <v>0</v>
      </c>
      <c r="H17" s="19"/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/>
      <c r="O17" s="19">
        <v>1</v>
      </c>
      <c r="P17" s="19">
        <v>1</v>
      </c>
      <c r="Q17" s="19">
        <v>1</v>
      </c>
      <c r="R17" s="19">
        <v>1</v>
      </c>
      <c r="S17" s="19"/>
      <c r="T17" s="19"/>
      <c r="U17" s="19">
        <v>1</v>
      </c>
      <c r="V17" s="19">
        <v>1</v>
      </c>
      <c r="W17" s="19">
        <v>1</v>
      </c>
      <c r="X17" s="19">
        <v>1</v>
      </c>
      <c r="Y17" s="19"/>
      <c r="Z17" s="20">
        <f t="shared" si="5"/>
        <v>13</v>
      </c>
      <c r="AA17" s="20">
        <f t="shared" si="3"/>
        <v>4</v>
      </c>
      <c r="AB17" s="20"/>
      <c r="AC17" s="20">
        <v>21</v>
      </c>
      <c r="AD17" s="20">
        <f t="shared" si="4"/>
        <v>-17</v>
      </c>
      <c r="AE17" s="20">
        <f t="shared" si="0"/>
        <v>-8</v>
      </c>
      <c r="AF17" s="22" t="s">
        <v>49</v>
      </c>
    </row>
    <row r="18" spans="1:32" s="16" customFormat="1" ht="20">
      <c r="A18" s="25" t="s">
        <v>42</v>
      </c>
      <c r="B18" s="25" t="s">
        <v>50</v>
      </c>
      <c r="C18" s="26" t="s">
        <v>51</v>
      </c>
      <c r="D18" s="19">
        <v>230</v>
      </c>
      <c r="E18" s="19" t="s">
        <v>52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18"/>
      <c r="AB18" s="18"/>
      <c r="AC18" s="18"/>
      <c r="AD18" s="18"/>
      <c r="AE18" s="18"/>
      <c r="AF18" s="18"/>
    </row>
    <row r="19" spans="1:32" s="16" customFormat="1" ht="20">
      <c r="A19" s="27" t="s">
        <v>53</v>
      </c>
      <c r="B19" s="25" t="s">
        <v>50</v>
      </c>
      <c r="C19" s="26" t="s">
        <v>54</v>
      </c>
      <c r="D19" s="19">
        <v>40</v>
      </c>
      <c r="E19" s="19" t="s">
        <v>52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18"/>
      <c r="AB19" s="18"/>
      <c r="AC19" s="18"/>
      <c r="AD19" s="18"/>
      <c r="AE19" s="18"/>
      <c r="AF19" s="18"/>
    </row>
    <row r="20" spans="1:32" s="16" customFormat="1" ht="20">
      <c r="A20" s="28"/>
      <c r="B20" s="28" t="s">
        <v>55</v>
      </c>
      <c r="C20" s="29" t="s">
        <v>56</v>
      </c>
      <c r="D20" s="19"/>
      <c r="E20" s="19" t="s">
        <v>57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18"/>
      <c r="AB20" s="18"/>
      <c r="AC20" s="18"/>
      <c r="AD20" s="18"/>
      <c r="AE20" s="18"/>
      <c r="AF20" s="18"/>
    </row>
    <row r="21" spans="1:32" s="16" customFormat="1" ht="20">
      <c r="A21" s="28"/>
      <c r="B21" s="28" t="s">
        <v>55</v>
      </c>
      <c r="C21" s="29" t="s">
        <v>58</v>
      </c>
      <c r="D21" s="19"/>
      <c r="E21" s="19" t="s">
        <v>57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18"/>
      <c r="AB21" s="18"/>
      <c r="AC21" s="18"/>
      <c r="AD21" s="18"/>
      <c r="AE21" s="18"/>
      <c r="AF21" s="18"/>
    </row>
    <row r="22" spans="1:32" s="16" customFormat="1" ht="20">
      <c r="A22" s="28"/>
      <c r="B22" s="28" t="s">
        <v>59</v>
      </c>
      <c r="C22" s="29" t="s">
        <v>60</v>
      </c>
      <c r="D22" s="19"/>
      <c r="E22" s="19" t="s">
        <v>57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18"/>
      <c r="AB22" s="18"/>
      <c r="AC22" s="18"/>
      <c r="AD22" s="18"/>
      <c r="AE22" s="18"/>
      <c r="AF22" s="18"/>
    </row>
    <row r="23" spans="1:32" s="16" customFormat="1" ht="20">
      <c r="A23" s="30"/>
      <c r="B23" s="30" t="s">
        <v>61</v>
      </c>
      <c r="C23" s="31" t="s">
        <v>62</v>
      </c>
      <c r="D23" s="19"/>
      <c r="E23" s="19" t="s">
        <v>57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18"/>
      <c r="AB23" s="18"/>
      <c r="AC23" s="18"/>
      <c r="AD23" s="18"/>
      <c r="AE23" s="18"/>
      <c r="AF23" s="18"/>
    </row>
    <row r="24" spans="1:32" s="37" customFormat="1" ht="20">
      <c r="A24" s="32" t="s">
        <v>63</v>
      </c>
      <c r="B24" s="33" t="s">
        <v>64</v>
      </c>
      <c r="C24" s="34" t="s">
        <v>65</v>
      </c>
      <c r="D24" s="35">
        <v>60</v>
      </c>
      <c r="E24" s="35">
        <v>53</v>
      </c>
      <c r="F24" s="19">
        <f>VacCableProcurements!D13</f>
        <v>53</v>
      </c>
      <c r="G24" s="19"/>
      <c r="H24" s="35"/>
      <c r="I24" s="35">
        <v>4</v>
      </c>
      <c r="J24" s="35">
        <v>5</v>
      </c>
      <c r="K24" s="35">
        <v>1</v>
      </c>
      <c r="L24" s="35">
        <v>1</v>
      </c>
      <c r="M24" s="35">
        <v>0</v>
      </c>
      <c r="N24" s="35">
        <v>4</v>
      </c>
      <c r="O24" s="35">
        <v>5</v>
      </c>
      <c r="P24" s="35">
        <v>1</v>
      </c>
      <c r="Q24" s="35">
        <v>1</v>
      </c>
      <c r="R24" s="35">
        <v>0</v>
      </c>
      <c r="S24" s="35"/>
      <c r="T24" s="35"/>
      <c r="U24" s="35">
        <v>9</v>
      </c>
      <c r="V24" s="35">
        <v>3</v>
      </c>
      <c r="W24" s="35">
        <v>2</v>
      </c>
      <c r="X24" s="35">
        <v>2</v>
      </c>
      <c r="Y24" s="19"/>
      <c r="Z24" s="19">
        <f>SUM(H24:X24)</f>
        <v>38</v>
      </c>
      <c r="AA24" s="36">
        <f>I24+J24+K24+L24</f>
        <v>11</v>
      </c>
      <c r="AB24" s="36"/>
      <c r="AC24" s="36"/>
      <c r="AD24" s="36"/>
      <c r="AE24" s="36"/>
      <c r="AF24" s="36"/>
    </row>
    <row r="25" spans="1:32" s="37" customFormat="1" ht="20">
      <c r="A25" s="32" t="s">
        <v>66</v>
      </c>
      <c r="B25" s="33" t="s">
        <v>64</v>
      </c>
      <c r="C25" s="34" t="s">
        <v>65</v>
      </c>
      <c r="D25" s="35">
        <v>66</v>
      </c>
      <c r="E25" s="35">
        <v>26</v>
      </c>
      <c r="F25" s="19">
        <f>VacCableProcurements!E13</f>
        <v>26</v>
      </c>
      <c r="G25" s="19"/>
      <c r="H25" s="35"/>
      <c r="I25" s="35">
        <v>3</v>
      </c>
      <c r="J25" s="35">
        <v>1</v>
      </c>
      <c r="K25" s="35">
        <v>3</v>
      </c>
      <c r="L25" s="35">
        <v>3</v>
      </c>
      <c r="M25" s="35">
        <v>0</v>
      </c>
      <c r="N25" s="35">
        <v>3</v>
      </c>
      <c r="O25" s="35">
        <v>1</v>
      </c>
      <c r="P25" s="35">
        <v>3</v>
      </c>
      <c r="Q25" s="35">
        <v>3</v>
      </c>
      <c r="R25" s="35">
        <v>0</v>
      </c>
      <c r="S25" s="35"/>
      <c r="T25" s="35"/>
      <c r="U25" s="35">
        <v>3</v>
      </c>
      <c r="V25" s="35">
        <v>1</v>
      </c>
      <c r="W25" s="35">
        <v>2</v>
      </c>
      <c r="X25" s="35">
        <v>0</v>
      </c>
      <c r="Y25" s="19"/>
      <c r="Z25" s="19">
        <f t="shared" ref="Z25:Z28" si="6">SUM(H25:X25)</f>
        <v>26</v>
      </c>
      <c r="AA25" s="36">
        <f t="shared" ref="AA25:AA28" si="7">I25+J25+K25+L25</f>
        <v>10</v>
      </c>
      <c r="AB25" s="36"/>
      <c r="AC25" s="36"/>
      <c r="AD25" s="36"/>
      <c r="AE25" s="36"/>
      <c r="AF25" s="36"/>
    </row>
    <row r="26" spans="1:32" s="37" customFormat="1" ht="20">
      <c r="A26" s="32" t="s">
        <v>67</v>
      </c>
      <c r="B26" s="33" t="s">
        <v>64</v>
      </c>
      <c r="C26" s="34" t="s">
        <v>65</v>
      </c>
      <c r="D26" s="35">
        <v>78</v>
      </c>
      <c r="E26" s="35">
        <v>15</v>
      </c>
      <c r="F26" s="19">
        <f>VacCableProcurements!F13</f>
        <v>15</v>
      </c>
      <c r="G26" s="19"/>
      <c r="H26" s="35"/>
      <c r="I26" s="35">
        <v>5</v>
      </c>
      <c r="J26" s="35">
        <v>0</v>
      </c>
      <c r="K26" s="35">
        <v>0</v>
      </c>
      <c r="L26" s="35">
        <v>2</v>
      </c>
      <c r="M26" s="35">
        <v>0</v>
      </c>
      <c r="N26" s="35">
        <v>5</v>
      </c>
      <c r="O26" s="35">
        <v>0</v>
      </c>
      <c r="P26" s="35">
        <v>0</v>
      </c>
      <c r="Q26" s="35">
        <v>2</v>
      </c>
      <c r="R26" s="35">
        <v>0</v>
      </c>
      <c r="S26" s="35"/>
      <c r="T26" s="35"/>
      <c r="U26" s="35">
        <v>1</v>
      </c>
      <c r="V26" s="35">
        <v>1</v>
      </c>
      <c r="W26" s="35">
        <v>0</v>
      </c>
      <c r="X26" s="35">
        <v>4</v>
      </c>
      <c r="Y26" s="19"/>
      <c r="Z26" s="19">
        <f t="shared" si="6"/>
        <v>20</v>
      </c>
      <c r="AA26" s="36">
        <f t="shared" si="7"/>
        <v>7</v>
      </c>
      <c r="AB26" s="36"/>
      <c r="AC26" s="36"/>
      <c r="AD26" s="36"/>
      <c r="AE26" s="36"/>
      <c r="AF26" s="36"/>
    </row>
    <row r="27" spans="1:32" s="37" customFormat="1" ht="20">
      <c r="A27" s="32" t="s">
        <v>68</v>
      </c>
      <c r="B27" s="33" t="s">
        <v>64</v>
      </c>
      <c r="C27" s="34" t="s">
        <v>65</v>
      </c>
      <c r="D27" s="35">
        <v>88</v>
      </c>
      <c r="E27" s="35">
        <v>44</v>
      </c>
      <c r="F27" s="19">
        <f>VacCableProcurements!G13</f>
        <v>44</v>
      </c>
      <c r="G27" s="19"/>
      <c r="H27" s="35"/>
      <c r="I27" s="35">
        <v>2</v>
      </c>
      <c r="J27" s="35">
        <v>0</v>
      </c>
      <c r="K27" s="35">
        <v>0</v>
      </c>
      <c r="L27" s="35">
        <v>1</v>
      </c>
      <c r="M27" s="35">
        <v>0</v>
      </c>
      <c r="N27" s="35">
        <v>2</v>
      </c>
      <c r="O27" s="35">
        <v>0</v>
      </c>
      <c r="P27" s="35">
        <v>0</v>
      </c>
      <c r="Q27" s="35">
        <v>1</v>
      </c>
      <c r="R27" s="35">
        <v>0</v>
      </c>
      <c r="S27" s="35"/>
      <c r="T27" s="35"/>
      <c r="U27" s="35">
        <v>0</v>
      </c>
      <c r="V27" s="35">
        <v>2</v>
      </c>
      <c r="W27" s="35">
        <v>0</v>
      </c>
      <c r="X27" s="35">
        <v>1</v>
      </c>
      <c r="Y27" s="19"/>
      <c r="Z27" s="19">
        <f t="shared" si="6"/>
        <v>9</v>
      </c>
      <c r="AA27" s="36">
        <f t="shared" si="7"/>
        <v>3</v>
      </c>
      <c r="AB27" s="36"/>
      <c r="AC27" s="36"/>
      <c r="AD27" s="36"/>
      <c r="AE27" s="36"/>
      <c r="AF27" s="36"/>
    </row>
    <row r="28" spans="1:32" s="37" customFormat="1" ht="20">
      <c r="A28" s="32" t="s">
        <v>69</v>
      </c>
      <c r="B28" s="33" t="s">
        <v>64</v>
      </c>
      <c r="C28" s="34" t="s">
        <v>65</v>
      </c>
      <c r="D28" s="35">
        <v>96</v>
      </c>
      <c r="E28" s="35">
        <v>15</v>
      </c>
      <c r="F28" s="19">
        <f>VacCableProcurements!H13</f>
        <v>15</v>
      </c>
      <c r="G28" s="19"/>
      <c r="H28" s="35"/>
      <c r="I28" s="35">
        <v>0</v>
      </c>
      <c r="J28" s="35">
        <v>1</v>
      </c>
      <c r="K28" s="35">
        <v>0</v>
      </c>
      <c r="L28" s="35">
        <v>0</v>
      </c>
      <c r="M28" s="35">
        <v>0</v>
      </c>
      <c r="N28" s="35">
        <v>0</v>
      </c>
      <c r="O28" s="35">
        <v>1</v>
      </c>
      <c r="P28" s="35">
        <v>0</v>
      </c>
      <c r="Q28" s="35">
        <v>0</v>
      </c>
      <c r="R28" s="35">
        <v>0</v>
      </c>
      <c r="S28" s="35"/>
      <c r="T28" s="35"/>
      <c r="U28" s="35">
        <v>1</v>
      </c>
      <c r="V28" s="35">
        <v>0</v>
      </c>
      <c r="W28" s="35">
        <v>0</v>
      </c>
      <c r="X28" s="35">
        <v>0</v>
      </c>
      <c r="Y28" s="19"/>
      <c r="Z28" s="19">
        <f t="shared" si="6"/>
        <v>3</v>
      </c>
      <c r="AA28" s="36">
        <f t="shared" si="7"/>
        <v>1</v>
      </c>
      <c r="AB28" s="36"/>
      <c r="AC28" s="36"/>
      <c r="AD28" s="36"/>
      <c r="AE28" s="36"/>
      <c r="AF28" s="36"/>
    </row>
    <row r="29" spans="1:32" s="16" customFormat="1" ht="20">
      <c r="A29" s="36"/>
      <c r="B29" s="36"/>
      <c r="C29" s="3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18"/>
      <c r="AB29" s="18"/>
      <c r="AC29" s="18"/>
      <c r="AD29" s="18"/>
      <c r="AE29" s="18"/>
      <c r="AF29" s="18"/>
    </row>
    <row r="30" spans="1:32" s="41" customFormat="1" ht="16.25" customHeight="1">
      <c r="A30" s="39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32" s="16" customFormat="1" ht="20">
      <c r="A31" s="10" t="s">
        <v>70</v>
      </c>
      <c r="B31" s="10"/>
      <c r="C31" s="18"/>
      <c r="D31" s="19"/>
      <c r="E31" s="12" t="s">
        <v>71</v>
      </c>
      <c r="F31" s="12" t="s">
        <v>72</v>
      </c>
      <c r="G31" s="12" t="s">
        <v>8</v>
      </c>
      <c r="H31" s="42" t="s">
        <v>73</v>
      </c>
      <c r="I31" s="42" t="s">
        <v>74</v>
      </c>
      <c r="J31" s="42" t="s">
        <v>75</v>
      </c>
      <c r="K31" s="42" t="s">
        <v>76</v>
      </c>
      <c r="L31" s="42" t="s">
        <v>77</v>
      </c>
      <c r="M31" s="42" t="s">
        <v>78</v>
      </c>
      <c r="N31" s="42" t="s">
        <v>79</v>
      </c>
      <c r="O31" s="42" t="s">
        <v>80</v>
      </c>
      <c r="P31" s="42" t="s">
        <v>81</v>
      </c>
      <c r="Q31" s="42" t="s">
        <v>82</v>
      </c>
      <c r="R31" s="42" t="s">
        <v>83</v>
      </c>
      <c r="S31" s="42" t="s">
        <v>84</v>
      </c>
      <c r="T31" s="42" t="s">
        <v>85</v>
      </c>
      <c r="U31" s="42" t="s">
        <v>86</v>
      </c>
      <c r="V31" s="42" t="s">
        <v>87</v>
      </c>
      <c r="W31" s="42"/>
      <c r="X31" s="42"/>
      <c r="Y31" s="42"/>
      <c r="Z31" s="20"/>
      <c r="AA31" s="43" t="s">
        <v>88</v>
      </c>
      <c r="AB31" s="43" t="s">
        <v>89</v>
      </c>
      <c r="AC31" s="13" t="s">
        <v>71</v>
      </c>
      <c r="AD31" s="13"/>
      <c r="AE31" s="20"/>
      <c r="AF31" s="15" t="s">
        <v>70</v>
      </c>
    </row>
    <row r="32" spans="1:32" s="16" customFormat="1" ht="20">
      <c r="A32" s="21" t="s">
        <v>90</v>
      </c>
      <c r="B32" s="21" t="s">
        <v>33</v>
      </c>
      <c r="C32" s="24" t="s">
        <v>91</v>
      </c>
      <c r="D32" s="19">
        <v>80</v>
      </c>
      <c r="E32" s="19">
        <v>204</v>
      </c>
      <c r="F32" s="19"/>
      <c r="G32" s="19">
        <f t="shared" ref="G32:G38" si="8">E32-F32</f>
        <v>204</v>
      </c>
      <c r="H32" s="19">
        <v>12</v>
      </c>
      <c r="I32" s="19">
        <v>12</v>
      </c>
      <c r="J32" s="19">
        <v>12</v>
      </c>
      <c r="K32" s="19">
        <v>12</v>
      </c>
      <c r="L32" s="19">
        <v>12</v>
      </c>
      <c r="M32" s="19">
        <v>12</v>
      </c>
      <c r="N32" s="19">
        <v>12</v>
      </c>
      <c r="O32" s="19">
        <v>12</v>
      </c>
      <c r="P32" s="19">
        <v>12</v>
      </c>
      <c r="Q32" s="19">
        <v>12</v>
      </c>
      <c r="R32" s="19">
        <v>12</v>
      </c>
      <c r="S32" s="19">
        <v>12</v>
      </c>
      <c r="T32" s="19">
        <v>12</v>
      </c>
      <c r="U32" s="19">
        <v>12</v>
      </c>
      <c r="V32" s="19">
        <v>12</v>
      </c>
      <c r="W32" s="19"/>
      <c r="X32" s="19"/>
      <c r="Y32" s="19"/>
      <c r="Z32" s="20">
        <f t="shared" si="5"/>
        <v>180</v>
      </c>
      <c r="AA32" s="20">
        <f>R32+T32</f>
        <v>24</v>
      </c>
      <c r="AB32" s="20">
        <v>25</v>
      </c>
      <c r="AC32" s="20">
        <v>204</v>
      </c>
      <c r="AD32" s="20"/>
      <c r="AE32" s="20">
        <f t="shared" ref="AE32:AE38" si="9">Z32-AC32</f>
        <v>-24</v>
      </c>
      <c r="AF32" s="22" t="s">
        <v>90</v>
      </c>
    </row>
    <row r="33" spans="1:32" s="16" customFormat="1" ht="20">
      <c r="A33" s="21" t="s">
        <v>92</v>
      </c>
      <c r="B33" s="21" t="s">
        <v>33</v>
      </c>
      <c r="C33" s="24" t="s">
        <v>46</v>
      </c>
      <c r="D33" s="19">
        <v>40</v>
      </c>
      <c r="E33" s="19">
        <v>102</v>
      </c>
      <c r="F33" s="19">
        <v>13</v>
      </c>
      <c r="G33" s="19">
        <f t="shared" si="8"/>
        <v>89</v>
      </c>
      <c r="H33" s="19">
        <v>6</v>
      </c>
      <c r="I33" s="19">
        <v>6</v>
      </c>
      <c r="J33" s="19">
        <v>6</v>
      </c>
      <c r="K33" s="19">
        <v>6</v>
      </c>
      <c r="L33" s="19">
        <v>6</v>
      </c>
      <c r="M33" s="19">
        <v>6</v>
      </c>
      <c r="N33" s="19">
        <v>6</v>
      </c>
      <c r="O33" s="19">
        <v>6</v>
      </c>
      <c r="P33" s="19">
        <v>6</v>
      </c>
      <c r="Q33" s="19">
        <v>6</v>
      </c>
      <c r="R33" s="19">
        <v>6</v>
      </c>
      <c r="S33" s="19">
        <v>6</v>
      </c>
      <c r="T33" s="19">
        <v>6</v>
      </c>
      <c r="U33" s="19">
        <v>6</v>
      </c>
      <c r="V33" s="19">
        <v>6</v>
      </c>
      <c r="W33" s="19"/>
      <c r="X33" s="19"/>
      <c r="Y33" s="19"/>
      <c r="Z33" s="20">
        <f t="shared" si="5"/>
        <v>90</v>
      </c>
      <c r="AA33" s="20">
        <f t="shared" ref="AA33:AA42" si="10">R33+T33</f>
        <v>12</v>
      </c>
      <c r="AB33" s="20">
        <v>13</v>
      </c>
      <c r="AC33" s="20">
        <v>102</v>
      </c>
      <c r="AD33" s="20"/>
      <c r="AE33" s="20">
        <f t="shared" si="9"/>
        <v>-12</v>
      </c>
      <c r="AF33" s="22" t="s">
        <v>92</v>
      </c>
    </row>
    <row r="34" spans="1:32" s="16" customFormat="1" ht="20">
      <c r="A34" s="21" t="s">
        <v>93</v>
      </c>
      <c r="B34" s="21" t="s">
        <v>33</v>
      </c>
      <c r="C34" s="24" t="s">
        <v>46</v>
      </c>
      <c r="D34" s="19">
        <v>60</v>
      </c>
      <c r="E34" s="19">
        <v>102</v>
      </c>
      <c r="F34" s="19">
        <v>13</v>
      </c>
      <c r="G34" s="19">
        <f t="shared" si="8"/>
        <v>89</v>
      </c>
      <c r="H34" s="19">
        <v>6</v>
      </c>
      <c r="I34" s="19">
        <v>6</v>
      </c>
      <c r="J34" s="19">
        <v>6</v>
      </c>
      <c r="K34" s="19">
        <v>6</v>
      </c>
      <c r="L34" s="19">
        <v>6</v>
      </c>
      <c r="M34" s="19">
        <v>6</v>
      </c>
      <c r="N34" s="19">
        <v>6</v>
      </c>
      <c r="O34" s="19">
        <v>6</v>
      </c>
      <c r="P34" s="19">
        <v>6</v>
      </c>
      <c r="Q34" s="19">
        <v>6</v>
      </c>
      <c r="R34" s="19">
        <v>6</v>
      </c>
      <c r="S34" s="19">
        <v>6</v>
      </c>
      <c r="T34" s="19">
        <v>6</v>
      </c>
      <c r="U34" s="19">
        <v>6</v>
      </c>
      <c r="V34" s="19">
        <v>6</v>
      </c>
      <c r="W34" s="19"/>
      <c r="X34" s="19"/>
      <c r="Y34" s="19"/>
      <c r="Z34" s="20">
        <f t="shared" si="5"/>
        <v>90</v>
      </c>
      <c r="AA34" s="20">
        <f t="shared" si="10"/>
        <v>12</v>
      </c>
      <c r="AB34" s="20">
        <v>13</v>
      </c>
      <c r="AC34" s="20">
        <v>102</v>
      </c>
      <c r="AD34" s="20"/>
      <c r="AE34" s="20">
        <f t="shared" si="9"/>
        <v>-12</v>
      </c>
      <c r="AF34" s="22" t="s">
        <v>93</v>
      </c>
    </row>
    <row r="35" spans="1:32" s="16" customFormat="1" ht="20">
      <c r="A35" s="21" t="s">
        <v>94</v>
      </c>
      <c r="B35" s="21" t="s">
        <v>33</v>
      </c>
      <c r="C35" s="21" t="s">
        <v>34</v>
      </c>
      <c r="D35" s="19">
        <v>110</v>
      </c>
      <c r="E35" s="19">
        <v>51</v>
      </c>
      <c r="F35" s="19">
        <f>7</f>
        <v>7</v>
      </c>
      <c r="G35" s="19">
        <f t="shared" si="8"/>
        <v>44</v>
      </c>
      <c r="H35" s="19">
        <v>3</v>
      </c>
      <c r="I35" s="19">
        <v>3</v>
      </c>
      <c r="J35" s="19">
        <v>3</v>
      </c>
      <c r="K35" s="19">
        <v>3</v>
      </c>
      <c r="L35" s="19">
        <v>3</v>
      </c>
      <c r="M35" s="19">
        <v>3</v>
      </c>
      <c r="N35" s="19">
        <v>3</v>
      </c>
      <c r="O35" s="19">
        <v>3</v>
      </c>
      <c r="P35" s="19">
        <v>3</v>
      </c>
      <c r="Q35" s="19">
        <v>3</v>
      </c>
      <c r="R35" s="19">
        <v>3</v>
      </c>
      <c r="S35" s="19">
        <v>3</v>
      </c>
      <c r="T35" s="19">
        <v>3</v>
      </c>
      <c r="U35" s="19">
        <v>3</v>
      </c>
      <c r="V35" s="19">
        <v>3</v>
      </c>
      <c r="W35" s="19"/>
      <c r="X35" s="19"/>
      <c r="Y35" s="19"/>
      <c r="Z35" s="20">
        <f t="shared" si="5"/>
        <v>45</v>
      </c>
      <c r="AA35" s="20">
        <f t="shared" si="10"/>
        <v>6</v>
      </c>
      <c r="AB35" s="20">
        <v>7</v>
      </c>
      <c r="AC35" s="20">
        <v>51</v>
      </c>
      <c r="AD35" s="20"/>
      <c r="AE35" s="20">
        <f t="shared" si="9"/>
        <v>-6</v>
      </c>
      <c r="AF35" s="22" t="s">
        <v>94</v>
      </c>
    </row>
    <row r="36" spans="1:32" s="16" customFormat="1" ht="20">
      <c r="A36" s="21" t="s">
        <v>95</v>
      </c>
      <c r="B36" s="21" t="s">
        <v>33</v>
      </c>
      <c r="C36" s="21" t="s">
        <v>34</v>
      </c>
      <c r="D36" s="19">
        <v>80</v>
      </c>
      <c r="E36" s="19">
        <v>204</v>
      </c>
      <c r="F36" s="19">
        <v>25</v>
      </c>
      <c r="G36" s="19">
        <f t="shared" si="8"/>
        <v>179</v>
      </c>
      <c r="H36" s="19">
        <v>12</v>
      </c>
      <c r="I36" s="19">
        <v>12</v>
      </c>
      <c r="J36" s="19">
        <v>12</v>
      </c>
      <c r="K36" s="19">
        <v>12</v>
      </c>
      <c r="L36" s="19">
        <v>12</v>
      </c>
      <c r="M36" s="19">
        <v>12</v>
      </c>
      <c r="N36" s="19">
        <v>12</v>
      </c>
      <c r="O36" s="19">
        <v>12</v>
      </c>
      <c r="P36" s="19">
        <v>12</v>
      </c>
      <c r="Q36" s="19">
        <v>12</v>
      </c>
      <c r="R36" s="19">
        <v>12</v>
      </c>
      <c r="S36" s="19">
        <v>12</v>
      </c>
      <c r="T36" s="19">
        <v>12</v>
      </c>
      <c r="U36" s="19">
        <v>12</v>
      </c>
      <c r="V36" s="19">
        <v>12</v>
      </c>
      <c r="W36" s="19"/>
      <c r="X36" s="19"/>
      <c r="Y36" s="19"/>
      <c r="Z36" s="20">
        <f t="shared" si="5"/>
        <v>180</v>
      </c>
      <c r="AA36" s="20">
        <f t="shared" si="10"/>
        <v>24</v>
      </c>
      <c r="AB36" s="20">
        <v>25</v>
      </c>
      <c r="AC36" s="20">
        <v>204</v>
      </c>
      <c r="AD36" s="20"/>
      <c r="AE36" s="20">
        <f t="shared" si="9"/>
        <v>-24</v>
      </c>
      <c r="AF36" s="22" t="s">
        <v>95</v>
      </c>
    </row>
    <row r="37" spans="1:32" s="16" customFormat="1" ht="20">
      <c r="A37" s="21" t="s">
        <v>96</v>
      </c>
      <c r="B37" s="21" t="s">
        <v>33</v>
      </c>
      <c r="C37" s="21" t="s">
        <v>97</v>
      </c>
      <c r="D37" s="19">
        <v>48</v>
      </c>
      <c r="E37" s="19">
        <v>102</v>
      </c>
      <c r="F37" s="19">
        <v>13</v>
      </c>
      <c r="G37" s="19">
        <f t="shared" si="8"/>
        <v>89</v>
      </c>
      <c r="H37" s="19">
        <v>6</v>
      </c>
      <c r="I37" s="19">
        <v>6</v>
      </c>
      <c r="J37" s="19">
        <v>6</v>
      </c>
      <c r="K37" s="19">
        <v>6</v>
      </c>
      <c r="L37" s="19">
        <v>6</v>
      </c>
      <c r="M37" s="19">
        <v>6</v>
      </c>
      <c r="N37" s="19">
        <v>6</v>
      </c>
      <c r="O37" s="19">
        <v>6</v>
      </c>
      <c r="P37" s="19">
        <v>6</v>
      </c>
      <c r="Q37" s="19">
        <v>6</v>
      </c>
      <c r="R37" s="19">
        <v>6</v>
      </c>
      <c r="S37" s="19">
        <v>6</v>
      </c>
      <c r="T37" s="19">
        <v>6</v>
      </c>
      <c r="U37" s="19">
        <v>6</v>
      </c>
      <c r="V37" s="19">
        <v>6</v>
      </c>
      <c r="W37" s="19"/>
      <c r="X37" s="19"/>
      <c r="Y37" s="19"/>
      <c r="Z37" s="20">
        <f t="shared" si="5"/>
        <v>90</v>
      </c>
      <c r="AA37" s="20">
        <f t="shared" si="10"/>
        <v>12</v>
      </c>
      <c r="AB37" s="20">
        <v>13</v>
      </c>
      <c r="AC37" s="20">
        <v>102</v>
      </c>
      <c r="AD37" s="20"/>
      <c r="AE37" s="20">
        <f t="shared" si="9"/>
        <v>-12</v>
      </c>
      <c r="AF37" s="22" t="s">
        <v>96</v>
      </c>
    </row>
    <row r="38" spans="1:32" s="16" customFormat="1" ht="20">
      <c r="A38" s="21" t="s">
        <v>98</v>
      </c>
      <c r="B38" s="21" t="s">
        <v>33</v>
      </c>
      <c r="C38" s="21" t="s">
        <v>97</v>
      </c>
      <c r="D38" s="19">
        <v>120</v>
      </c>
      <c r="E38" s="19">
        <v>102</v>
      </c>
      <c r="F38" s="19">
        <v>13</v>
      </c>
      <c r="G38" s="19">
        <f t="shared" si="8"/>
        <v>89</v>
      </c>
      <c r="H38" s="19">
        <v>6</v>
      </c>
      <c r="I38" s="19">
        <v>6</v>
      </c>
      <c r="J38" s="19">
        <v>6</v>
      </c>
      <c r="K38" s="19">
        <v>6</v>
      </c>
      <c r="L38" s="19">
        <v>6</v>
      </c>
      <c r="M38" s="19">
        <v>6</v>
      </c>
      <c r="N38" s="19">
        <v>6</v>
      </c>
      <c r="O38" s="19">
        <v>6</v>
      </c>
      <c r="P38" s="19">
        <v>6</v>
      </c>
      <c r="Q38" s="19">
        <v>6</v>
      </c>
      <c r="R38" s="19">
        <v>6</v>
      </c>
      <c r="S38" s="19">
        <v>6</v>
      </c>
      <c r="T38" s="19">
        <v>6</v>
      </c>
      <c r="U38" s="19">
        <v>6</v>
      </c>
      <c r="V38" s="19">
        <v>6</v>
      </c>
      <c r="W38" s="19"/>
      <c r="X38" s="19"/>
      <c r="Y38" s="19"/>
      <c r="Z38" s="20">
        <f t="shared" si="5"/>
        <v>90</v>
      </c>
      <c r="AA38" s="20">
        <f t="shared" si="10"/>
        <v>12</v>
      </c>
      <c r="AB38" s="20">
        <v>13</v>
      </c>
      <c r="AC38" s="20">
        <v>102</v>
      </c>
      <c r="AD38" s="20"/>
      <c r="AE38" s="20">
        <f t="shared" si="9"/>
        <v>-12</v>
      </c>
      <c r="AF38" s="22" t="s">
        <v>98</v>
      </c>
    </row>
    <row r="39" spans="1:32" s="16" customFormat="1" ht="20">
      <c r="A39" s="21" t="s">
        <v>39</v>
      </c>
      <c r="B39" s="21" t="s">
        <v>38</v>
      </c>
      <c r="C39" s="21" t="s">
        <v>34</v>
      </c>
      <c r="D39" s="19">
        <v>180</v>
      </c>
      <c r="E39" s="19"/>
      <c r="F39" s="19"/>
      <c r="G39" s="19"/>
      <c r="H39" s="19">
        <v>7</v>
      </c>
      <c r="I39" s="19"/>
      <c r="J39" s="19">
        <v>6</v>
      </c>
      <c r="K39" s="19"/>
      <c r="L39" s="19">
        <v>11</v>
      </c>
      <c r="M39" s="19">
        <v>6</v>
      </c>
      <c r="N39" s="19"/>
      <c r="O39" s="19">
        <v>6</v>
      </c>
      <c r="P39" s="19"/>
      <c r="Q39" s="19">
        <v>2</v>
      </c>
      <c r="R39" s="19">
        <v>6</v>
      </c>
      <c r="S39" s="19">
        <v>5</v>
      </c>
      <c r="T39" s="19">
        <v>7</v>
      </c>
      <c r="U39" s="19"/>
      <c r="V39" s="19">
        <v>12</v>
      </c>
      <c r="W39" s="19"/>
      <c r="X39" s="19"/>
      <c r="Y39" s="19"/>
      <c r="Z39" s="20">
        <f t="shared" si="5"/>
        <v>68</v>
      </c>
      <c r="AA39" s="20">
        <f>R39+T39</f>
        <v>13</v>
      </c>
      <c r="AB39" s="20"/>
      <c r="AC39" s="20"/>
      <c r="AD39" s="20">
        <f>AA16+AA39-AC16</f>
        <v>-15</v>
      </c>
      <c r="AE39" s="23">
        <f>Z39+Z16-AC16</f>
        <v>58</v>
      </c>
      <c r="AF39" s="22" t="s">
        <v>39</v>
      </c>
    </row>
    <row r="40" spans="1:32" s="16" customFormat="1" ht="20">
      <c r="A40" s="21" t="s">
        <v>40</v>
      </c>
      <c r="B40" s="21" t="s">
        <v>38</v>
      </c>
      <c r="C40" s="21" t="s">
        <v>34</v>
      </c>
      <c r="D40" s="19">
        <v>199</v>
      </c>
      <c r="E40" s="19">
        <v>7</v>
      </c>
      <c r="F40" s="19"/>
      <c r="G40" s="19"/>
      <c r="H40" s="19"/>
      <c r="I40" s="19"/>
      <c r="J40" s="19"/>
      <c r="K40" s="19"/>
      <c r="L40" s="19">
        <v>2</v>
      </c>
      <c r="M40" s="19"/>
      <c r="N40" s="19"/>
      <c r="O40" s="19"/>
      <c r="P40" s="19">
        <v>3</v>
      </c>
      <c r="Q40" s="19"/>
      <c r="R40" s="19">
        <v>2</v>
      </c>
      <c r="S40" s="19"/>
      <c r="T40" s="19">
        <v>3</v>
      </c>
      <c r="U40" s="19">
        <v>2</v>
      </c>
      <c r="V40" s="19">
        <v>2</v>
      </c>
      <c r="W40" s="19"/>
      <c r="X40" s="19"/>
      <c r="Y40" s="19"/>
      <c r="Z40" s="20">
        <f t="shared" si="5"/>
        <v>14</v>
      </c>
      <c r="AA40" s="20">
        <f t="shared" si="10"/>
        <v>5</v>
      </c>
      <c r="AB40" s="20"/>
      <c r="AC40" s="20">
        <v>7</v>
      </c>
      <c r="AD40" s="20">
        <f>AA17+AA40-AC17</f>
        <v>-12</v>
      </c>
      <c r="AE40" s="23">
        <f>Z40+Z17-AC17</f>
        <v>6</v>
      </c>
      <c r="AF40" s="22" t="s">
        <v>40</v>
      </c>
    </row>
    <row r="41" spans="1:32" s="16" customFormat="1" ht="20">
      <c r="A41" s="21" t="s">
        <v>41</v>
      </c>
      <c r="B41" s="21" t="s">
        <v>38</v>
      </c>
      <c r="C41" s="21" t="s">
        <v>34</v>
      </c>
      <c r="D41" s="19">
        <v>209</v>
      </c>
      <c r="E41" s="19">
        <v>22</v>
      </c>
      <c r="F41" s="19"/>
      <c r="G41" s="19"/>
      <c r="H41" s="19">
        <v>2</v>
      </c>
      <c r="I41" s="19">
        <v>3</v>
      </c>
      <c r="J41" s="19">
        <v>1</v>
      </c>
      <c r="K41" s="19">
        <v>2</v>
      </c>
      <c r="L41" s="19"/>
      <c r="M41" s="19">
        <v>2</v>
      </c>
      <c r="N41" s="19">
        <v>3</v>
      </c>
      <c r="O41" s="19">
        <v>2</v>
      </c>
      <c r="P41" s="19"/>
      <c r="Q41" s="19">
        <v>12</v>
      </c>
      <c r="R41" s="19"/>
      <c r="S41" s="19">
        <v>7</v>
      </c>
      <c r="T41" s="19"/>
      <c r="U41" s="19"/>
      <c r="V41" s="19"/>
      <c r="W41" s="19"/>
      <c r="X41" s="19"/>
      <c r="Y41" s="19"/>
      <c r="Z41" s="20">
        <f t="shared" si="5"/>
        <v>34</v>
      </c>
      <c r="AA41" s="20">
        <f t="shared" si="10"/>
        <v>0</v>
      </c>
      <c r="AB41" s="20"/>
      <c r="AC41" s="20">
        <v>22</v>
      </c>
      <c r="AD41" s="20">
        <f>AA18+AA41-AC18</f>
        <v>0</v>
      </c>
      <c r="AE41" s="23">
        <f>Z41+Z18-AC18</f>
        <v>34</v>
      </c>
      <c r="AF41" s="22" t="s">
        <v>41</v>
      </c>
    </row>
    <row r="42" spans="1:32" s="16" customFormat="1" ht="20">
      <c r="A42" s="21" t="s">
        <v>42</v>
      </c>
      <c r="B42" s="21" t="s">
        <v>38</v>
      </c>
      <c r="C42" s="21" t="s">
        <v>34</v>
      </c>
      <c r="D42" s="19">
        <v>230</v>
      </c>
      <c r="E42" s="19">
        <v>40</v>
      </c>
      <c r="F42" s="19"/>
      <c r="G42" s="19"/>
      <c r="H42" s="19"/>
      <c r="I42" s="19"/>
      <c r="J42" s="19">
        <v>1</v>
      </c>
      <c r="K42" s="19">
        <v>13</v>
      </c>
      <c r="L42" s="19">
        <v>2</v>
      </c>
      <c r="M42" s="19"/>
      <c r="N42" s="19"/>
      <c r="O42" s="19"/>
      <c r="P42" s="19"/>
      <c r="Q42" s="19"/>
      <c r="R42" s="19">
        <v>6</v>
      </c>
      <c r="S42" s="19"/>
      <c r="T42" s="19">
        <v>2</v>
      </c>
      <c r="U42" s="19">
        <v>14</v>
      </c>
      <c r="V42" s="19">
        <v>2</v>
      </c>
      <c r="W42" s="19"/>
      <c r="X42" s="19"/>
      <c r="Y42" s="19"/>
      <c r="Z42" s="20">
        <f t="shared" si="5"/>
        <v>40</v>
      </c>
      <c r="AA42" s="20">
        <f t="shared" si="10"/>
        <v>8</v>
      </c>
      <c r="AB42" s="20"/>
      <c r="AC42" s="20">
        <v>40</v>
      </c>
      <c r="AD42" s="20">
        <f>AA19+AA42-AC19</f>
        <v>8</v>
      </c>
      <c r="AE42" s="20">
        <f>Z42+Z19-AC19</f>
        <v>40</v>
      </c>
      <c r="AF42" s="22" t="s">
        <v>42</v>
      </c>
    </row>
    <row r="43" spans="1:32" ht="20">
      <c r="A43" s="44" t="s">
        <v>99</v>
      </c>
      <c r="B43" s="44" t="s">
        <v>100</v>
      </c>
      <c r="C43" s="44" t="s">
        <v>101</v>
      </c>
      <c r="D43" s="19">
        <v>196</v>
      </c>
      <c r="E43" s="19" t="s">
        <v>102</v>
      </c>
      <c r="F43" s="19"/>
      <c r="G43" s="19"/>
      <c r="H43" s="19">
        <v>1</v>
      </c>
      <c r="I43" s="19"/>
      <c r="J43" s="19">
        <v>1</v>
      </c>
      <c r="K43" s="19">
        <v>1</v>
      </c>
      <c r="L43" s="19">
        <v>1</v>
      </c>
      <c r="M43" s="19">
        <v>1</v>
      </c>
      <c r="N43" s="19"/>
      <c r="O43" s="19">
        <v>1</v>
      </c>
      <c r="P43" s="19"/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45"/>
      <c r="X43" s="45"/>
      <c r="Y43" s="45"/>
      <c r="Z43" s="20">
        <f t="shared" si="5"/>
        <v>12</v>
      </c>
      <c r="AA43" s="20"/>
      <c r="AB43" s="20"/>
      <c r="AC43" s="46"/>
      <c r="AD43" s="46"/>
      <c r="AE43" s="46"/>
      <c r="AF43" s="47"/>
    </row>
    <row r="44" spans="1:32" s="16" customFormat="1" ht="20">
      <c r="A44" s="48" t="s">
        <v>103</v>
      </c>
      <c r="B44" s="48" t="s">
        <v>104</v>
      </c>
      <c r="C44" s="48" t="s">
        <v>105</v>
      </c>
      <c r="D44" s="19">
        <v>69</v>
      </c>
      <c r="E44" s="19" t="s">
        <v>102</v>
      </c>
      <c r="F44" s="19"/>
      <c r="G44" s="19"/>
      <c r="H44" s="19">
        <v>1</v>
      </c>
      <c r="I44" s="19"/>
      <c r="J44" s="19">
        <v>1</v>
      </c>
      <c r="K44" s="19">
        <v>1</v>
      </c>
      <c r="L44" s="19">
        <v>1</v>
      </c>
      <c r="M44" s="19"/>
      <c r="N44" s="19"/>
      <c r="O44" s="19"/>
      <c r="P44" s="19"/>
      <c r="Q44" s="19"/>
      <c r="R44" s="19"/>
      <c r="S44" s="19">
        <v>2</v>
      </c>
      <c r="T44" s="19">
        <v>2</v>
      </c>
      <c r="U44" s="19">
        <v>2</v>
      </c>
      <c r="V44" s="19">
        <v>2</v>
      </c>
      <c r="W44" s="19"/>
      <c r="X44" s="19"/>
      <c r="Y44" s="19"/>
      <c r="Z44" s="20">
        <f t="shared" si="5"/>
        <v>12</v>
      </c>
      <c r="AA44" s="18"/>
      <c r="AB44" s="18"/>
      <c r="AC44" s="18"/>
      <c r="AD44" s="18"/>
      <c r="AE44" s="18"/>
      <c r="AF44" s="18"/>
    </row>
    <row r="45" spans="1:32" s="16" customFormat="1" ht="20">
      <c r="A45" s="48" t="s">
        <v>106</v>
      </c>
      <c r="B45" s="48" t="s">
        <v>104</v>
      </c>
      <c r="C45" s="48" t="s">
        <v>107</v>
      </c>
      <c r="D45" s="19">
        <v>175</v>
      </c>
      <c r="E45" s="19" t="s">
        <v>102</v>
      </c>
      <c r="F45" s="19"/>
      <c r="G45" s="19"/>
      <c r="H45" s="19">
        <v>1</v>
      </c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19"/>
      <c r="S45" s="19">
        <v>2</v>
      </c>
      <c r="T45" s="19"/>
      <c r="U45" s="19"/>
      <c r="V45" s="19">
        <v>2</v>
      </c>
      <c r="W45" s="19"/>
      <c r="X45" s="19"/>
      <c r="Y45" s="19"/>
      <c r="Z45" s="20">
        <f t="shared" si="5"/>
        <v>6</v>
      </c>
      <c r="AA45" s="18"/>
      <c r="AB45" s="18"/>
      <c r="AC45" s="18"/>
      <c r="AD45" s="18"/>
      <c r="AE45" s="18"/>
      <c r="AF45" s="18"/>
    </row>
    <row r="46" spans="1:32" s="16" customFormat="1" ht="20">
      <c r="A46" s="48" t="s">
        <v>108</v>
      </c>
      <c r="B46" s="48" t="s">
        <v>104</v>
      </c>
      <c r="C46" s="48" t="s">
        <v>107</v>
      </c>
      <c r="D46" s="19">
        <v>241</v>
      </c>
      <c r="E46" s="19" t="s">
        <v>102</v>
      </c>
      <c r="F46" s="19"/>
      <c r="G46" s="19"/>
      <c r="H46" s="19"/>
      <c r="I46" s="19"/>
      <c r="J46" s="19">
        <v>1</v>
      </c>
      <c r="K46" s="19">
        <v>1</v>
      </c>
      <c r="L46" s="19"/>
      <c r="M46" s="19"/>
      <c r="N46" s="19"/>
      <c r="O46" s="19"/>
      <c r="P46" s="19"/>
      <c r="Q46" s="19"/>
      <c r="R46" s="19"/>
      <c r="S46" s="19" t="s">
        <v>109</v>
      </c>
      <c r="T46" s="19">
        <v>2</v>
      </c>
      <c r="U46" s="19">
        <v>2</v>
      </c>
      <c r="V46" s="19" t="s">
        <v>109</v>
      </c>
      <c r="W46" s="19"/>
      <c r="X46" s="19"/>
      <c r="Y46" s="19"/>
      <c r="Z46" s="20">
        <f t="shared" si="5"/>
        <v>6</v>
      </c>
      <c r="AA46" s="18"/>
      <c r="AB46" s="18"/>
      <c r="AC46" s="18"/>
      <c r="AD46" s="18"/>
      <c r="AE46" s="18"/>
      <c r="AF46" s="18"/>
    </row>
    <row r="47" spans="1:32" ht="20">
      <c r="A47" s="37"/>
      <c r="B47" s="37"/>
      <c r="C47" s="16"/>
      <c r="D47" s="80"/>
      <c r="E47" s="80"/>
      <c r="F47" s="80"/>
      <c r="G47" s="80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51"/>
      <c r="S47" s="51"/>
      <c r="T47" s="51"/>
      <c r="U47" s="51"/>
      <c r="V47" s="51"/>
      <c r="W47" s="51"/>
      <c r="X47" s="51"/>
      <c r="Y47" s="51"/>
    </row>
    <row r="48" spans="1:32" ht="20">
      <c r="A48" s="52" t="s">
        <v>2</v>
      </c>
      <c r="B48" s="36"/>
      <c r="C48" s="11" t="s">
        <v>4</v>
      </c>
      <c r="D48" s="19"/>
      <c r="E48" s="19"/>
      <c r="F48" s="19"/>
      <c r="G48" s="19"/>
      <c r="H48" s="42" t="s">
        <v>73</v>
      </c>
      <c r="I48" s="42" t="s">
        <v>74</v>
      </c>
      <c r="J48" s="42" t="s">
        <v>75</v>
      </c>
      <c r="K48" s="42" t="s">
        <v>76</v>
      </c>
      <c r="L48" s="42" t="s">
        <v>77</v>
      </c>
      <c r="M48" s="42" t="s">
        <v>78</v>
      </c>
      <c r="N48" s="42" t="s">
        <v>79</v>
      </c>
      <c r="O48" s="42" t="s">
        <v>80</v>
      </c>
      <c r="P48" s="42" t="s">
        <v>81</v>
      </c>
      <c r="Q48" s="42" t="s">
        <v>82</v>
      </c>
      <c r="R48" s="42" t="s">
        <v>83</v>
      </c>
      <c r="S48" s="42" t="s">
        <v>84</v>
      </c>
      <c r="T48" s="42" t="s">
        <v>85</v>
      </c>
      <c r="U48" s="42" t="s">
        <v>86</v>
      </c>
      <c r="V48" s="42" t="s">
        <v>87</v>
      </c>
      <c r="W48" s="84"/>
      <c r="X48" s="84"/>
      <c r="Y48" s="84"/>
      <c r="Z48" s="62"/>
      <c r="AA48" s="62"/>
      <c r="AB48" s="62"/>
      <c r="AC48" s="62"/>
      <c r="AD48" s="62"/>
      <c r="AE48" s="62"/>
      <c r="AF48" s="62"/>
    </row>
    <row r="49" spans="1:32" ht="20">
      <c r="A49" s="52"/>
      <c r="B49" s="36"/>
      <c r="C49" s="11"/>
      <c r="D49" s="19"/>
      <c r="E49" s="20"/>
      <c r="F49" s="20"/>
      <c r="G49" s="20"/>
      <c r="H49" s="43" t="s">
        <v>110</v>
      </c>
      <c r="I49" s="43" t="s">
        <v>111</v>
      </c>
      <c r="J49" s="43" t="s">
        <v>112</v>
      </c>
      <c r="K49" s="43" t="s">
        <v>113</v>
      </c>
      <c r="L49" s="43" t="s">
        <v>114</v>
      </c>
      <c r="M49" s="43" t="s">
        <v>110</v>
      </c>
      <c r="N49" s="43" t="s">
        <v>111</v>
      </c>
      <c r="O49" s="43" t="s">
        <v>112</v>
      </c>
      <c r="P49" s="43" t="s">
        <v>111</v>
      </c>
      <c r="Q49" s="43" t="s">
        <v>113</v>
      </c>
      <c r="R49" s="43" t="s">
        <v>114</v>
      </c>
      <c r="S49" s="43" t="s">
        <v>115</v>
      </c>
      <c r="T49" s="43" t="s">
        <v>116</v>
      </c>
      <c r="U49" s="43" t="s">
        <v>113</v>
      </c>
      <c r="V49" s="43" t="s">
        <v>114</v>
      </c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ht="20">
      <c r="A50" s="53" t="s">
        <v>68</v>
      </c>
      <c r="B50" s="53" t="s">
        <v>64</v>
      </c>
      <c r="C50" s="34" t="s">
        <v>65</v>
      </c>
      <c r="D50" s="19">
        <v>88</v>
      </c>
      <c r="E50" s="20">
        <f>VacCableProcurements!G13</f>
        <v>44</v>
      </c>
      <c r="F50" s="20"/>
      <c r="G50" s="46"/>
      <c r="H50" s="54">
        <v>3</v>
      </c>
      <c r="I50" s="54"/>
      <c r="J50" s="54">
        <v>3</v>
      </c>
      <c r="K50" s="54">
        <v>3</v>
      </c>
      <c r="L50" s="54">
        <v>3</v>
      </c>
      <c r="M50" s="54">
        <v>3</v>
      </c>
      <c r="N50" s="54"/>
      <c r="O50" s="54">
        <v>3</v>
      </c>
      <c r="P50" s="54"/>
      <c r="Q50" s="54">
        <v>3</v>
      </c>
      <c r="R50" s="54">
        <v>3</v>
      </c>
      <c r="S50" s="54">
        <v>3</v>
      </c>
      <c r="T50" s="54">
        <v>3</v>
      </c>
      <c r="U50" s="54">
        <v>3</v>
      </c>
      <c r="V50" s="20">
        <v>3</v>
      </c>
      <c r="W50" s="62"/>
      <c r="X50" s="62"/>
      <c r="Y50" s="62"/>
      <c r="Z50" s="20">
        <f>SUM(H50:V50)</f>
        <v>36</v>
      </c>
      <c r="AA50" s="62"/>
      <c r="AB50" s="62"/>
      <c r="AC50" s="62"/>
      <c r="AD50" s="62"/>
      <c r="AE50" s="62"/>
      <c r="AF50" s="62"/>
    </row>
    <row r="51" spans="1:32" ht="20">
      <c r="A51" s="55" t="s">
        <v>69</v>
      </c>
      <c r="B51" s="55" t="s">
        <v>117</v>
      </c>
      <c r="C51" s="56" t="s">
        <v>65</v>
      </c>
      <c r="D51" s="19">
        <v>96</v>
      </c>
      <c r="E51" s="20">
        <f>VacCableProcurements!H13</f>
        <v>15</v>
      </c>
      <c r="F51" s="20"/>
      <c r="G51" s="46"/>
      <c r="H51" s="54"/>
      <c r="I51" s="54"/>
      <c r="J51" s="54"/>
      <c r="K51" s="54">
        <v>2</v>
      </c>
      <c r="L51" s="54">
        <v>2</v>
      </c>
      <c r="M51" s="54"/>
      <c r="N51" s="54"/>
      <c r="O51" s="54"/>
      <c r="P51" s="54"/>
      <c r="Q51" s="54">
        <v>2</v>
      </c>
      <c r="R51" s="54">
        <v>2</v>
      </c>
      <c r="S51" s="54"/>
      <c r="T51" s="54"/>
      <c r="U51" s="54">
        <v>2</v>
      </c>
      <c r="V51" s="20">
        <v>2</v>
      </c>
      <c r="W51" s="62"/>
      <c r="X51" s="62"/>
      <c r="Y51" s="62"/>
      <c r="Z51" s="20">
        <f>SUM(H51:V51)</f>
        <v>12</v>
      </c>
      <c r="AA51" s="62"/>
      <c r="AB51" s="62"/>
      <c r="AC51" s="62"/>
      <c r="AD51" s="62"/>
      <c r="AE51" s="62"/>
      <c r="AF51" s="62"/>
    </row>
    <row r="52" spans="1:32" ht="20">
      <c r="A52" s="53" t="s">
        <v>118</v>
      </c>
      <c r="B52" s="53" t="s">
        <v>64</v>
      </c>
      <c r="C52" s="34" t="s">
        <v>65</v>
      </c>
      <c r="D52" s="19">
        <v>125</v>
      </c>
      <c r="E52" s="20">
        <f>VacCableProcurements!I13</f>
        <v>20</v>
      </c>
      <c r="F52" s="20"/>
      <c r="G52" s="46"/>
      <c r="H52" s="54"/>
      <c r="I52" s="54">
        <v>3</v>
      </c>
      <c r="J52" s="54"/>
      <c r="K52" s="54"/>
      <c r="L52" s="54"/>
      <c r="M52" s="54"/>
      <c r="N52" s="54">
        <v>3</v>
      </c>
      <c r="O52" s="54"/>
      <c r="P52" s="54">
        <v>3</v>
      </c>
      <c r="Q52" s="54"/>
      <c r="R52" s="54"/>
      <c r="S52" s="54">
        <v>3</v>
      </c>
      <c r="T52" s="54">
        <v>3</v>
      </c>
      <c r="U52" s="54"/>
      <c r="V52" s="20"/>
      <c r="W52" s="62"/>
      <c r="X52" s="62"/>
      <c r="Y52" s="62"/>
      <c r="Z52" s="20">
        <f>SUM(H52:V52)</f>
        <v>15</v>
      </c>
      <c r="AA52" s="62"/>
      <c r="AB52" s="62"/>
      <c r="AC52" s="62"/>
      <c r="AD52" s="62"/>
      <c r="AE52" s="62"/>
      <c r="AF52" s="62"/>
    </row>
    <row r="53" spans="1:32" ht="20">
      <c r="A53" s="53" t="s">
        <v>119</v>
      </c>
      <c r="B53" s="53" t="s">
        <v>64</v>
      </c>
      <c r="C53" s="53" t="s">
        <v>120</v>
      </c>
      <c r="D53" s="19">
        <v>110</v>
      </c>
      <c r="E53" s="20">
        <f>VacCableProcurements!L13</f>
        <v>10</v>
      </c>
      <c r="F53" s="20"/>
      <c r="G53" s="46"/>
      <c r="H53" s="54">
        <v>1</v>
      </c>
      <c r="I53" s="54"/>
      <c r="J53" s="54">
        <v>1</v>
      </c>
      <c r="K53" s="54"/>
      <c r="L53" s="54"/>
      <c r="M53" s="54">
        <v>1</v>
      </c>
      <c r="N53" s="54"/>
      <c r="O53" s="54">
        <v>1</v>
      </c>
      <c r="P53" s="54"/>
      <c r="Q53" s="54"/>
      <c r="R53" s="54"/>
      <c r="S53" s="54">
        <v>1</v>
      </c>
      <c r="T53" s="54"/>
      <c r="U53" s="54">
        <v>1</v>
      </c>
      <c r="V53" s="20">
        <v>1</v>
      </c>
      <c r="W53" s="62"/>
      <c r="X53" s="62"/>
      <c r="Y53" s="62"/>
      <c r="Z53" s="20">
        <f>SUM(H53:V53)</f>
        <v>7</v>
      </c>
      <c r="AA53" s="62"/>
      <c r="AB53" s="62"/>
      <c r="AC53" s="62"/>
      <c r="AD53" s="62"/>
      <c r="AE53" s="62"/>
      <c r="AF53" s="62"/>
    </row>
    <row r="54" spans="1:32" ht="20">
      <c r="A54" s="53" t="s">
        <v>121</v>
      </c>
      <c r="B54" s="53" t="s">
        <v>64</v>
      </c>
      <c r="C54" s="53" t="s">
        <v>120</v>
      </c>
      <c r="D54" s="19">
        <v>121</v>
      </c>
      <c r="E54" s="20"/>
      <c r="F54" s="20"/>
      <c r="G54" s="46"/>
      <c r="H54" s="54"/>
      <c r="I54" s="54"/>
      <c r="J54" s="54"/>
      <c r="K54" s="54">
        <v>1</v>
      </c>
      <c r="L54" s="54">
        <v>1</v>
      </c>
      <c r="M54" s="54"/>
      <c r="N54" s="54"/>
      <c r="O54" s="54"/>
      <c r="P54" s="54"/>
      <c r="Q54" s="54"/>
      <c r="R54" s="54">
        <v>1</v>
      </c>
      <c r="S54" s="54"/>
      <c r="T54" s="57">
        <v>1</v>
      </c>
      <c r="U54" s="54"/>
      <c r="V54" s="20"/>
      <c r="W54" s="62"/>
      <c r="X54" s="62"/>
      <c r="Y54" s="62"/>
      <c r="Z54" s="20">
        <f>SUM(H54:V54)</f>
        <v>4</v>
      </c>
      <c r="AA54" s="62"/>
      <c r="AB54" s="62"/>
      <c r="AC54" s="62"/>
      <c r="AD54" s="62"/>
      <c r="AE54" s="62"/>
      <c r="AF54" s="62"/>
    </row>
    <row r="55" spans="1:32" ht="20">
      <c r="A55" s="53" t="s">
        <v>122</v>
      </c>
      <c r="B55" s="53" t="s">
        <v>64</v>
      </c>
      <c r="C55" s="53" t="s">
        <v>120</v>
      </c>
      <c r="D55" s="19">
        <v>156</v>
      </c>
      <c r="E55" s="20"/>
      <c r="F55" s="20"/>
      <c r="G55" s="46"/>
      <c r="H55" s="54">
        <v>1</v>
      </c>
      <c r="I55" s="54"/>
      <c r="J55" s="54">
        <v>1</v>
      </c>
      <c r="K55" s="54">
        <v>1</v>
      </c>
      <c r="L55" s="54">
        <v>1</v>
      </c>
      <c r="M55" s="54">
        <v>1</v>
      </c>
      <c r="N55" s="54"/>
      <c r="O55" s="54">
        <v>1</v>
      </c>
      <c r="P55" s="54"/>
      <c r="Q55" s="54">
        <v>2</v>
      </c>
      <c r="R55" s="54">
        <v>1</v>
      </c>
      <c r="S55" s="54">
        <v>1</v>
      </c>
      <c r="T55" s="57">
        <v>1</v>
      </c>
      <c r="U55" s="54">
        <v>1</v>
      </c>
      <c r="V55" s="20">
        <v>1</v>
      </c>
      <c r="W55" s="62"/>
      <c r="X55" s="62"/>
      <c r="Y55" s="62"/>
      <c r="Z55" s="20">
        <f>SUM(H55:V55)</f>
        <v>13</v>
      </c>
      <c r="AA55" s="62"/>
      <c r="AB55" s="62"/>
      <c r="AC55" s="62"/>
      <c r="AD55" s="62"/>
      <c r="AE55" s="62"/>
      <c r="AF55" s="62"/>
    </row>
    <row r="56" spans="1:32" ht="20">
      <c r="A56" s="53" t="s">
        <v>123</v>
      </c>
      <c r="B56" s="53" t="s">
        <v>64</v>
      </c>
      <c r="C56" s="53" t="s">
        <v>124</v>
      </c>
      <c r="D56" s="19" t="s">
        <v>170</v>
      </c>
      <c r="E56" s="20"/>
      <c r="F56" s="20"/>
      <c r="G56" s="46"/>
      <c r="H56" s="54">
        <v>1</v>
      </c>
      <c r="I56" s="54"/>
      <c r="J56" s="54">
        <v>1</v>
      </c>
      <c r="K56" s="54">
        <v>1</v>
      </c>
      <c r="L56" s="54">
        <v>1</v>
      </c>
      <c r="M56" s="54">
        <v>1</v>
      </c>
      <c r="N56" s="54"/>
      <c r="O56" s="54">
        <v>1</v>
      </c>
      <c r="P56" s="54"/>
      <c r="Q56" s="54">
        <v>1</v>
      </c>
      <c r="R56" s="54">
        <v>1</v>
      </c>
      <c r="S56" s="54">
        <v>1</v>
      </c>
      <c r="T56" s="57">
        <v>1</v>
      </c>
      <c r="U56" s="54">
        <v>1</v>
      </c>
      <c r="V56" s="20">
        <v>1</v>
      </c>
      <c r="W56" s="62"/>
      <c r="X56" s="62"/>
      <c r="Y56" s="62"/>
      <c r="Z56" s="20">
        <f>SUM(H56:V56)</f>
        <v>12</v>
      </c>
      <c r="AA56" s="62"/>
      <c r="AB56" s="62"/>
      <c r="AC56" s="62"/>
      <c r="AD56" s="62"/>
      <c r="AE56" s="62"/>
      <c r="AF56" s="62"/>
    </row>
    <row r="57" spans="1:32" ht="20">
      <c r="A57" s="53" t="s">
        <v>125</v>
      </c>
      <c r="B57" s="53" t="s">
        <v>64</v>
      </c>
      <c r="C57" s="53" t="s">
        <v>124</v>
      </c>
      <c r="D57" s="19"/>
      <c r="E57" s="20"/>
      <c r="F57" s="20"/>
      <c r="G57" s="46"/>
      <c r="H57" s="54">
        <v>1</v>
      </c>
      <c r="I57" s="54"/>
      <c r="J57" s="54">
        <v>1</v>
      </c>
      <c r="K57" s="54">
        <v>1</v>
      </c>
      <c r="L57" s="54">
        <v>1</v>
      </c>
      <c r="M57" s="54">
        <v>1</v>
      </c>
      <c r="N57" s="54"/>
      <c r="O57" s="54">
        <v>1</v>
      </c>
      <c r="P57" s="54"/>
      <c r="Q57" s="54">
        <v>1</v>
      </c>
      <c r="R57" s="54">
        <v>1</v>
      </c>
      <c r="S57" s="54">
        <v>1</v>
      </c>
      <c r="T57" s="57">
        <v>1</v>
      </c>
      <c r="U57" s="54">
        <v>1</v>
      </c>
      <c r="V57" s="20">
        <v>1</v>
      </c>
      <c r="W57" s="62"/>
      <c r="X57" s="62"/>
      <c r="Y57" s="62"/>
      <c r="Z57" s="20">
        <f>SUM(H57:V57)</f>
        <v>12</v>
      </c>
      <c r="AA57" s="62"/>
      <c r="AB57" s="62"/>
      <c r="AC57" s="62"/>
      <c r="AD57" s="62"/>
      <c r="AE57" s="62"/>
      <c r="AF57" s="62"/>
    </row>
    <row r="58" spans="1:32" ht="20">
      <c r="A58" s="53" t="s">
        <v>126</v>
      </c>
      <c r="B58" s="53" t="s">
        <v>64</v>
      </c>
      <c r="C58" s="53" t="s">
        <v>127</v>
      </c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20">
      <c r="A59" s="81"/>
      <c r="B59" s="36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6"/>
      <c r="S59" s="46"/>
      <c r="T59" s="46"/>
      <c r="U59" s="46"/>
      <c r="V59" s="46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ht="20">
      <c r="A60" s="37"/>
      <c r="B60" s="37"/>
      <c r="C60" s="16"/>
      <c r="D60" s="80"/>
      <c r="E60" s="82"/>
      <c r="F60" s="82"/>
      <c r="G60" s="82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32" ht="20">
      <c r="A61" s="37"/>
      <c r="B61" s="37"/>
      <c r="C61" s="16"/>
      <c r="D61" s="80"/>
      <c r="E61" s="82"/>
      <c r="F61" s="82"/>
      <c r="G61" s="82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32" ht="20">
      <c r="A62" s="37"/>
      <c r="B62" s="37"/>
      <c r="C62" s="16"/>
      <c r="D62" s="80"/>
      <c r="E62" s="82"/>
      <c r="F62" s="82"/>
      <c r="G62" s="37"/>
      <c r="H62" s="37"/>
      <c r="I62" s="83"/>
      <c r="J62" s="58" t="s">
        <v>128</v>
      </c>
      <c r="K62" s="16"/>
      <c r="L62" s="16"/>
      <c r="M62" s="16"/>
      <c r="N62" s="16"/>
      <c r="O62" s="16"/>
      <c r="P62" s="16"/>
      <c r="Q62" s="16"/>
    </row>
    <row r="63" spans="1:32" ht="20">
      <c r="A63" s="37"/>
      <c r="B63" s="37"/>
      <c r="C63" s="16"/>
      <c r="D63" s="80"/>
      <c r="E63" s="82"/>
      <c r="F63" s="82"/>
      <c r="G63" s="82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7" spans="3:9" ht="25">
      <c r="C67" s="59" t="s">
        <v>129</v>
      </c>
      <c r="D67" s="60"/>
      <c r="E67" s="61"/>
      <c r="F67" s="61"/>
      <c r="G67" s="61"/>
      <c r="H67" s="11" t="s">
        <v>130</v>
      </c>
      <c r="I67" s="11" t="s">
        <v>131</v>
      </c>
    </row>
    <row r="68" spans="3:9" ht="20">
      <c r="C68" s="62"/>
      <c r="D68" s="45"/>
      <c r="E68" s="46"/>
      <c r="F68" s="46"/>
      <c r="G68" s="46"/>
      <c r="H68" s="11" t="s">
        <v>132</v>
      </c>
      <c r="I68" s="11" t="s">
        <v>133</v>
      </c>
    </row>
    <row r="69" spans="3:9" ht="20">
      <c r="C69" s="62"/>
      <c r="D69" s="45"/>
      <c r="E69" s="46"/>
      <c r="F69" s="46"/>
      <c r="G69" s="46"/>
      <c r="H69" s="11" t="s">
        <v>11</v>
      </c>
      <c r="I69" s="11" t="s">
        <v>134</v>
      </c>
    </row>
    <row r="70" spans="3:9" ht="20">
      <c r="C70" s="62"/>
      <c r="D70" s="45"/>
      <c r="E70" s="46"/>
      <c r="F70" s="46"/>
      <c r="G70" s="46"/>
      <c r="H70" s="11" t="s">
        <v>10</v>
      </c>
      <c r="I70" s="11" t="s">
        <v>135</v>
      </c>
    </row>
    <row r="71" spans="3:9" ht="20">
      <c r="C71" s="62"/>
      <c r="D71" s="45"/>
      <c r="E71" s="46"/>
      <c r="F71" s="46"/>
      <c r="G71" s="46"/>
      <c r="H71" s="11" t="s">
        <v>12</v>
      </c>
      <c r="I71" s="11" t="s">
        <v>136</v>
      </c>
    </row>
    <row r="72" spans="3:9" ht="20">
      <c r="C72" s="62"/>
      <c r="D72" s="45"/>
      <c r="E72" s="46"/>
      <c r="F72" s="46"/>
      <c r="G72" s="46"/>
      <c r="H72" s="11" t="s">
        <v>13</v>
      </c>
      <c r="I72" s="11" t="s">
        <v>137</v>
      </c>
    </row>
    <row r="73" spans="3:9" ht="20">
      <c r="C73" s="62"/>
      <c r="D73" s="45"/>
      <c r="E73" s="46"/>
      <c r="F73" s="46"/>
      <c r="G73" s="46"/>
      <c r="H73" s="11" t="s">
        <v>74</v>
      </c>
      <c r="I73" s="11" t="s">
        <v>137</v>
      </c>
    </row>
  </sheetData>
  <phoneticPr fontId="12" type="noConversion"/>
  <pageMargins left="0.7" right="0.7" top="0.75" bottom="0.75" header="0.3" footer="0.3"/>
  <pageSetup orientation="portrait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4"/>
  <sheetViews>
    <sheetView workbookViewId="0">
      <selection activeCell="H13" sqref="H13"/>
    </sheetView>
  </sheetViews>
  <sheetFormatPr baseColWidth="10" defaultRowHeight="12" x14ac:dyDescent="0"/>
  <cols>
    <col min="1" max="2" width="10.83203125" style="63"/>
    <col min="3" max="3" width="14" style="63" customWidth="1"/>
    <col min="4" max="4" width="16.1640625" style="63" customWidth="1"/>
    <col min="5" max="5" width="15" style="63" customWidth="1"/>
    <col min="6" max="6" width="13.83203125" style="63" customWidth="1"/>
    <col min="7" max="8" width="14.6640625" style="63" customWidth="1"/>
    <col min="9" max="9" width="16" style="63" customWidth="1"/>
    <col min="10" max="10" width="15.1640625" style="63" customWidth="1"/>
    <col min="11" max="14" width="16.5" style="63" customWidth="1"/>
    <col min="15" max="15" width="13" style="63" customWidth="1"/>
    <col min="16" max="16" width="14.5" style="63" customWidth="1"/>
    <col min="17" max="16384" width="10.83203125" style="63"/>
  </cols>
  <sheetData>
    <row r="1" spans="1:18" ht="15">
      <c r="A1" s="79" t="s">
        <v>169</v>
      </c>
    </row>
    <row r="2" spans="1:18" ht="13" thickBot="1"/>
    <row r="3" spans="1:18" ht="13" thickTop="1">
      <c r="C3" s="77" t="s">
        <v>167</v>
      </c>
      <c r="D3" s="78"/>
      <c r="E3" s="78"/>
      <c r="F3" s="78"/>
      <c r="G3" s="78"/>
      <c r="H3" s="78"/>
      <c r="I3" s="78"/>
      <c r="J3" s="77" t="s">
        <v>166</v>
      </c>
      <c r="K3" s="78"/>
      <c r="L3" s="78"/>
      <c r="M3" s="78"/>
      <c r="N3" s="76"/>
      <c r="O3" s="77" t="s">
        <v>165</v>
      </c>
      <c r="P3" s="76"/>
    </row>
    <row r="4" spans="1:18" ht="15">
      <c r="A4" s="63" t="s">
        <v>164</v>
      </c>
      <c r="B4" s="63" t="s">
        <v>163</v>
      </c>
      <c r="C4" s="69" t="s">
        <v>162</v>
      </c>
      <c r="D4" s="70" t="s">
        <v>161</v>
      </c>
      <c r="E4" s="70" t="s">
        <v>160</v>
      </c>
      <c r="F4" s="75" t="s">
        <v>159</v>
      </c>
      <c r="G4" s="75" t="s">
        <v>158</v>
      </c>
      <c r="H4" s="75" t="s">
        <v>157</v>
      </c>
      <c r="I4" s="75" t="s">
        <v>156</v>
      </c>
      <c r="J4" s="74" t="s">
        <v>155</v>
      </c>
      <c r="K4" s="75" t="s">
        <v>154</v>
      </c>
      <c r="L4" s="75" t="s">
        <v>153</v>
      </c>
      <c r="M4" s="75" t="s">
        <v>152</v>
      </c>
      <c r="N4" s="73" t="s">
        <v>151</v>
      </c>
      <c r="O4" s="74" t="s">
        <v>150</v>
      </c>
      <c r="P4" s="73" t="s">
        <v>149</v>
      </c>
    </row>
    <row r="5" spans="1:18">
      <c r="A5" s="63" t="s">
        <v>148</v>
      </c>
      <c r="B5" s="72">
        <v>40718</v>
      </c>
      <c r="C5" s="71">
        <v>0</v>
      </c>
      <c r="D5" s="70">
        <v>40</v>
      </c>
      <c r="E5" s="70">
        <v>12</v>
      </c>
      <c r="F5" s="70">
        <v>5</v>
      </c>
      <c r="G5" s="70">
        <v>2</v>
      </c>
      <c r="H5" s="70">
        <v>0</v>
      </c>
      <c r="I5" s="70">
        <v>10</v>
      </c>
      <c r="J5" s="69">
        <v>0</v>
      </c>
      <c r="K5" s="70">
        <v>0</v>
      </c>
      <c r="L5" s="70"/>
      <c r="M5" s="70"/>
      <c r="N5" s="68"/>
      <c r="O5" s="69">
        <v>0</v>
      </c>
      <c r="P5" s="68">
        <v>0</v>
      </c>
    </row>
    <row r="6" spans="1:18">
      <c r="A6" s="63" t="s">
        <v>147</v>
      </c>
      <c r="B6" s="72">
        <v>40710</v>
      </c>
      <c r="C6" s="71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69">
        <v>0</v>
      </c>
      <c r="K6" s="70">
        <v>0</v>
      </c>
      <c r="L6" s="70"/>
      <c r="M6" s="70"/>
      <c r="N6" s="68"/>
      <c r="O6" s="69">
        <v>6</v>
      </c>
      <c r="P6" s="68">
        <v>6</v>
      </c>
    </row>
    <row r="7" spans="1:18">
      <c r="A7" s="63" t="s">
        <v>146</v>
      </c>
      <c r="B7" s="72">
        <v>40606</v>
      </c>
      <c r="C7" s="71">
        <v>0</v>
      </c>
      <c r="D7" s="70">
        <v>9</v>
      </c>
      <c r="E7" s="70">
        <v>14</v>
      </c>
      <c r="F7" s="70">
        <v>10</v>
      </c>
      <c r="G7" s="70">
        <v>42</v>
      </c>
      <c r="H7" s="70">
        <v>15</v>
      </c>
      <c r="I7" s="70">
        <v>10</v>
      </c>
      <c r="J7" s="69">
        <v>0</v>
      </c>
      <c r="K7" s="70">
        <v>0</v>
      </c>
      <c r="L7" s="70"/>
      <c r="M7" s="70"/>
      <c r="N7" s="68"/>
      <c r="O7" s="69">
        <v>0</v>
      </c>
      <c r="P7" s="68">
        <v>0</v>
      </c>
    </row>
    <row r="8" spans="1:18">
      <c r="A8" s="63" t="s">
        <v>145</v>
      </c>
      <c r="B8" s="72">
        <v>40581</v>
      </c>
      <c r="C8" s="71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69">
        <v>19</v>
      </c>
      <c r="K8" s="70">
        <v>5</v>
      </c>
      <c r="L8" s="70"/>
      <c r="M8" s="70"/>
      <c r="N8" s="68"/>
      <c r="O8" s="69">
        <v>0</v>
      </c>
      <c r="P8" s="68">
        <v>0</v>
      </c>
    </row>
    <row r="9" spans="1:18">
      <c r="A9" s="63" t="s">
        <v>144</v>
      </c>
      <c r="B9" s="72">
        <v>40484</v>
      </c>
      <c r="C9" s="71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69">
        <v>0</v>
      </c>
      <c r="K9" s="70">
        <v>0</v>
      </c>
      <c r="L9" s="70">
        <v>10</v>
      </c>
      <c r="M9" s="70">
        <v>10</v>
      </c>
      <c r="N9" s="68"/>
      <c r="O9" s="69">
        <v>0</v>
      </c>
      <c r="P9" s="68">
        <v>0</v>
      </c>
    </row>
    <row r="10" spans="1:18">
      <c r="A10" s="63" t="s">
        <v>143</v>
      </c>
      <c r="B10" s="72">
        <v>40457</v>
      </c>
      <c r="C10" s="71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69">
        <v>0</v>
      </c>
      <c r="K10" s="70">
        <v>0</v>
      </c>
      <c r="L10" s="70">
        <v>0</v>
      </c>
      <c r="M10" s="70">
        <v>0</v>
      </c>
      <c r="N10" s="68"/>
      <c r="O10" s="69">
        <v>10</v>
      </c>
      <c r="P10" s="68">
        <v>10</v>
      </c>
    </row>
    <row r="11" spans="1:18">
      <c r="A11" s="63" t="s">
        <v>142</v>
      </c>
      <c r="B11" s="72">
        <v>40423</v>
      </c>
      <c r="C11" s="71">
        <v>20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69">
        <v>0</v>
      </c>
      <c r="K11" s="70">
        <v>0</v>
      </c>
      <c r="L11" s="70"/>
      <c r="M11" s="70"/>
      <c r="N11" s="68"/>
      <c r="O11" s="69">
        <v>0</v>
      </c>
      <c r="P11" s="68">
        <v>0</v>
      </c>
    </row>
    <row r="12" spans="1:18">
      <c r="A12" s="63" t="s">
        <v>141</v>
      </c>
      <c r="B12" s="72">
        <v>40344</v>
      </c>
      <c r="C12" s="71">
        <v>4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69">
        <v>0</v>
      </c>
      <c r="K12" s="70">
        <v>0</v>
      </c>
      <c r="L12" s="70">
        <v>0</v>
      </c>
      <c r="M12" s="70">
        <v>0</v>
      </c>
      <c r="N12" s="68">
        <v>4</v>
      </c>
      <c r="O12" s="69">
        <v>0</v>
      </c>
      <c r="P12" s="68">
        <v>0</v>
      </c>
      <c r="Q12" s="63" t="s">
        <v>140</v>
      </c>
    </row>
    <row r="13" spans="1:18" ht="16" thickBot="1">
      <c r="A13" s="67" t="s">
        <v>139</v>
      </c>
      <c r="B13" s="67"/>
      <c r="C13" s="65">
        <f>SUM(C5:C12)</f>
        <v>24</v>
      </c>
      <c r="D13" s="66">
        <f>SUM(D5:D12)</f>
        <v>53</v>
      </c>
      <c r="E13" s="66">
        <f>SUM(E5:E12)</f>
        <v>26</v>
      </c>
      <c r="F13" s="66">
        <f>SUM(F5:F12)</f>
        <v>15</v>
      </c>
      <c r="G13" s="66">
        <f>SUM(G5:G12)</f>
        <v>44</v>
      </c>
      <c r="H13" s="66">
        <f>SUM(H5:H12)</f>
        <v>15</v>
      </c>
      <c r="I13" s="66">
        <f>SUM(I5:I12)</f>
        <v>20</v>
      </c>
      <c r="J13" s="65">
        <f>SUM(J5:J12)</f>
        <v>19</v>
      </c>
      <c r="K13" s="66">
        <f>SUM(K5:K12)</f>
        <v>5</v>
      </c>
      <c r="L13" s="66">
        <f>SUM(L5:L12)</f>
        <v>10</v>
      </c>
      <c r="M13" s="66">
        <f>SUM(M5:M12)</f>
        <v>10</v>
      </c>
      <c r="N13" s="64">
        <f>SUM(N5:N12)</f>
        <v>4</v>
      </c>
      <c r="O13" s="65">
        <f>SUM(O5:O12)</f>
        <v>16</v>
      </c>
      <c r="P13" s="64">
        <f>SUM(P5:P12)</f>
        <v>16</v>
      </c>
    </row>
    <row r="14" spans="1:18" ht="13" thickTop="1">
      <c r="Q14" s="63">
        <f>SUM(C13:P13)</f>
        <v>277</v>
      </c>
      <c r="R14" s="63" t="s">
        <v>138</v>
      </c>
    </row>
  </sheetData>
  <mergeCells count="3">
    <mergeCell ref="C3:I3"/>
    <mergeCell ref="J3:N3"/>
    <mergeCell ref="O3:P3"/>
  </mergeCells>
  <phoneticPr fontId="12" type="noConversion"/>
  <pageMargins left="0.75" right="0.75" top="1" bottom="1" header="0.5" footer="0.5"/>
  <pageSetup paperSize="3"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7" sqref="D57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E1100730-v4</vt:lpstr>
      <vt:lpstr>VacCableProcurements</vt:lpstr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Gushwa</dc:creator>
  <cp:lastModifiedBy>Kate Gushwa</cp:lastModifiedBy>
  <cp:lastPrinted>2011-08-12T13:56:03Z</cp:lastPrinted>
  <dcterms:created xsi:type="dcterms:W3CDTF">2011-08-12T13:54:52Z</dcterms:created>
  <dcterms:modified xsi:type="dcterms:W3CDTF">2011-08-12T14:21:03Z</dcterms:modified>
</cp:coreProperties>
</file>