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84" yWindow="108" windowWidth="15300" windowHeight="10056"/>
  </bookViews>
  <sheets>
    <sheet name="cost for T1100332" sheetId="4" r:id="rId1"/>
  </sheets>
  <calcPr calcId="144525"/>
</workbook>
</file>

<file path=xl/calcChain.xml><?xml version="1.0" encoding="utf-8"?>
<calcChain xmlns="http://schemas.openxmlformats.org/spreadsheetml/2006/main">
  <c r="H46" i="4" l="1"/>
  <c r="D37" i="4"/>
  <c r="H37" i="4" s="1"/>
  <c r="D39" i="4"/>
  <c r="H39" i="4" s="1"/>
  <c r="D38" i="4"/>
  <c r="H38" i="4" s="1"/>
  <c r="D16" i="4"/>
  <c r="H16" i="4" s="1"/>
  <c r="H45" i="4"/>
  <c r="D40" i="4"/>
  <c r="H40" i="4" s="1"/>
  <c r="D36" i="4"/>
  <c r="H36" i="4" s="1"/>
  <c r="D35" i="4"/>
  <c r="H35" i="4" s="1"/>
  <c r="D34" i="4"/>
  <c r="H34" i="4" s="1"/>
  <c r="D33" i="4"/>
  <c r="H33" i="4" s="1"/>
  <c r="D32" i="4"/>
  <c r="H32" i="4" s="1"/>
  <c r="D31" i="4"/>
  <c r="H31" i="4" s="1"/>
  <c r="D30" i="4"/>
  <c r="H30" i="4" s="1"/>
  <c r="D29" i="4"/>
  <c r="H29" i="4" s="1"/>
  <c r="D28" i="4"/>
  <c r="H28" i="4" s="1"/>
  <c r="D27" i="4"/>
  <c r="H27" i="4" s="1"/>
  <c r="D26" i="4"/>
  <c r="H26" i="4" s="1"/>
  <c r="H20" i="4"/>
  <c r="H6" i="4"/>
  <c r="D17" i="4"/>
  <c r="H17" i="4" s="1"/>
  <c r="D15" i="4"/>
  <c r="H15" i="4" s="1"/>
  <c r="D25" i="4"/>
  <c r="H25" i="4" s="1"/>
  <c r="D24" i="4"/>
  <c r="H24" i="4" s="1"/>
  <c r="D23" i="4"/>
  <c r="H23" i="4" s="1"/>
  <c r="D22" i="4"/>
  <c r="H22" i="4" s="1"/>
  <c r="D21" i="4"/>
  <c r="H21" i="4" s="1"/>
  <c r="D20" i="4"/>
  <c r="D19" i="4"/>
  <c r="H19" i="4" s="1"/>
  <c r="D18" i="4"/>
  <c r="H18" i="4" s="1"/>
  <c r="D14" i="4"/>
  <c r="H14" i="4" s="1"/>
  <c r="D13" i="4"/>
  <c r="H13" i="4" s="1"/>
  <c r="D12" i="4"/>
  <c r="H12" i="4" s="1"/>
  <c r="D11" i="4"/>
  <c r="H11" i="4" s="1"/>
  <c r="D10" i="4"/>
  <c r="H10" i="4" s="1"/>
  <c r="D9" i="4"/>
  <c r="H9" i="4" s="1"/>
  <c r="D8" i="4"/>
  <c r="H8" i="4" s="1"/>
  <c r="D7" i="4"/>
  <c r="H7" i="4" s="1"/>
  <c r="D6" i="4"/>
  <c r="D5" i="4"/>
  <c r="H5" i="4" s="1"/>
  <c r="H44" i="4" l="1"/>
  <c r="H41" i="4"/>
  <c r="H42" i="4" s="1"/>
</calcChain>
</file>

<file path=xl/sharedStrings.xml><?xml version="1.0" encoding="utf-8"?>
<sst xmlns="http://schemas.openxmlformats.org/spreadsheetml/2006/main" count="125" uniqueCount="83">
  <si>
    <t>source</t>
  </si>
  <si>
    <t>MDC</t>
  </si>
  <si>
    <t>MKS</t>
  </si>
  <si>
    <t>622B13TLE</t>
  </si>
  <si>
    <t>660B</t>
  </si>
  <si>
    <t>945-A-120-TR</t>
  </si>
  <si>
    <r>
      <rPr>
        <sz val="11"/>
        <rFont val="Calibri"/>
        <family val="2"/>
        <scheme val="minor"/>
      </rPr>
      <t>4 1/2 CF blank flange</t>
    </r>
  </si>
  <si>
    <r>
      <rPr>
        <sz val="11"/>
        <rFont val="Calibri"/>
        <family val="2"/>
        <scheme val="minor"/>
      </rPr>
      <t>2 3/4 CF blank flange</t>
    </r>
  </si>
  <si>
    <r>
      <rPr>
        <sz val="11"/>
        <rFont val="Calibri"/>
        <family val="2"/>
        <scheme val="minor"/>
      </rPr>
      <t>4 1/2 to 2 3/4 reducer</t>
    </r>
  </si>
  <si>
    <r>
      <rPr>
        <sz val="11"/>
        <rFont val="Calibri"/>
        <family val="2"/>
        <scheme val="minor"/>
      </rPr>
      <t>10 to 2 3/4 reducer</t>
    </r>
  </si>
  <si>
    <r>
      <rPr>
        <sz val="11"/>
        <rFont val="Calibri"/>
        <family val="2"/>
        <scheme val="minor"/>
      </rPr>
      <t>4 1/2 to 2 3/4 reduce cross</t>
    </r>
  </si>
  <si>
    <r>
      <rPr>
        <sz val="11"/>
        <rFont val="Calibri"/>
        <family val="2"/>
        <scheme val="minor"/>
      </rPr>
      <t>2 3/4 cross</t>
    </r>
  </si>
  <si>
    <r>
      <rPr>
        <sz val="11"/>
        <rFont val="Calibri"/>
        <family val="2"/>
        <scheme val="minor"/>
      </rPr>
      <t>2 3/4 manual gate valve viton</t>
    </r>
  </si>
  <si>
    <r>
      <rPr>
        <sz val="11"/>
        <rFont val="Calibri"/>
        <family val="2"/>
        <scheme val="minor"/>
      </rPr>
      <t>baratron gauge 2 3/4 conflat</t>
    </r>
  </si>
  <si>
    <r>
      <rPr>
        <sz val="11"/>
        <rFont val="Calibri"/>
        <family val="2"/>
        <scheme val="minor"/>
      </rPr>
      <t>readout and power supply</t>
    </r>
  </si>
  <si>
    <r>
      <rPr>
        <sz val="11"/>
        <rFont val="Calibri"/>
        <family val="2"/>
        <scheme val="minor"/>
      </rPr>
      <t>pirani gauge 2 3/4 conflat</t>
    </r>
  </si>
  <si>
    <r>
      <rPr>
        <sz val="11"/>
        <rFont val="Calibri"/>
        <family val="2"/>
        <scheme val="minor"/>
      </rPr>
      <t>gauge controller</t>
    </r>
  </si>
  <si>
    <r>
      <rPr>
        <sz val="11"/>
        <rFont val="Calibri"/>
        <family val="2"/>
        <scheme val="minor"/>
      </rPr>
      <t>cable for pirani gauge</t>
    </r>
  </si>
  <si>
    <t>needle holder insulators (alumina)</t>
  </si>
  <si>
    <t>T.Q. Abrasive Machining Inc.</t>
  </si>
  <si>
    <t>NA</t>
  </si>
  <si>
    <t>4 megaohm, metal alloy, cermet film resistors</t>
  </si>
  <si>
    <t>Vishay-Dale</t>
  </si>
  <si>
    <t>HVW0024M000JEK</t>
  </si>
  <si>
    <t>Qty/site</t>
  </si>
  <si>
    <t>Qty/chamber</t>
  </si>
  <si>
    <t>2 3/4 nipple</t>
  </si>
  <si>
    <t>Qty Total</t>
  </si>
  <si>
    <t>4 1/2 Cu gaskets</t>
  </si>
  <si>
    <t>2 3/4 Cu gaskets</t>
  </si>
  <si>
    <t>2 3/4 CF bolt sets</t>
  </si>
  <si>
    <t>4 1/2 CF bolt sets</t>
  </si>
  <si>
    <r>
      <rPr>
        <b/>
        <sz val="11"/>
        <rFont val="Calibri"/>
        <family val="2"/>
        <scheme val="minor"/>
      </rPr>
      <t>description</t>
    </r>
  </si>
  <si>
    <r>
      <rPr>
        <b/>
        <sz val="11"/>
        <rFont val="Calibri"/>
        <family val="2"/>
        <scheme val="minor"/>
      </rPr>
      <t>cost/item</t>
    </r>
  </si>
  <si>
    <r>
      <rPr>
        <b/>
        <sz val="11"/>
        <rFont val="Calibri"/>
        <family val="2"/>
        <scheme val="minor"/>
      </rPr>
      <t>cost</t>
    </r>
  </si>
  <si>
    <t>Notes</t>
  </si>
  <si>
    <t>"L" fitting (2 3/4 CF) not shown available on-line</t>
  </si>
  <si>
    <t>Changed from half nipple (T1100332)</t>
  </si>
  <si>
    <t>2 3/4 CF, 20 pin, single-ended, feedthru</t>
  </si>
  <si>
    <t>2 3/4 CF, 2 pin, single-ended, coaxial MHV feedthru</t>
  </si>
  <si>
    <t>replacement for #647052</t>
  </si>
  <si>
    <t>replacement for #632002</t>
  </si>
  <si>
    <t>corrected part# from T1100332</t>
  </si>
  <si>
    <t>103170006SH</t>
  </si>
  <si>
    <t>GN2 line and fittings</t>
  </si>
  <si>
    <t>machining 4 1/2 CF blank for gas line</t>
  </si>
  <si>
    <t>ionizer block</t>
  </si>
  <si>
    <t>TBD</t>
  </si>
  <si>
    <t>part number</t>
  </si>
  <si>
    <t>aperture plate</t>
  </si>
  <si>
    <t>dry scroll pump</t>
  </si>
  <si>
    <t>Total Estimated Cost for hardware/parts (no labor)</t>
  </si>
  <si>
    <t>Estimated Cost to make minimal provision for system</t>
  </si>
  <si>
    <t>pricing/estimate 11/23/2011 (D. Coyne)</t>
  </si>
  <si>
    <t>LN2 dewar (SS, vacuum insulated, 50 to 100 liters, LP)</t>
  </si>
  <si>
    <t>Princetoncryo.com</t>
  </si>
  <si>
    <t>Dura-Cyl 120 LP</t>
  </si>
  <si>
    <t>$2716 plus "steel surcharge"
Although we could get a smaller dewar, this is more versatile
Does each observatory already have an LN2 dewar that could be used?</t>
  </si>
  <si>
    <t>Full Estimated Cost per ionizer assembly</t>
  </si>
  <si>
    <t>Total Estimated Cost if dewars &amp; pumps already in-house</t>
  </si>
  <si>
    <t>Estimated Cost per ionizer assembly if dewars &amp; pumps already in-house</t>
  </si>
  <si>
    <t>guess</t>
  </si>
  <si>
    <t>replacement for NUPRO valve</t>
  </si>
  <si>
    <t>316L SS High-Purity Bellows-Sealed Valve,
1/4 in. Swagelok Tube Fitting</t>
  </si>
  <si>
    <t>SS-BNS4</t>
  </si>
  <si>
    <t>Swagelok</t>
  </si>
  <si>
    <t>Agilent Technologies</t>
  </si>
  <si>
    <t>PTS03001UVPI</t>
  </si>
  <si>
    <t>TRISCROLL 300, W/VPI, 120VAC, based on 10Aug2011 quote
Although larger than needed for this application, serves as spare for bake ovens
Does each observatory already have a dry scroll pump that can be used?</t>
  </si>
  <si>
    <t>pkg of 10</t>
  </si>
  <si>
    <t>12PT, Bolts, 7/8"Lg, pkg of 25, 6 needed per CF</t>
  </si>
  <si>
    <t>12PT, Bolts, 2.25"Lg, pkg of 25, 8 needed per CF</t>
  </si>
  <si>
    <t>2 3/4 CF to NW25 KF converter</t>
  </si>
  <si>
    <t>Flexible Stainless Steel Hose, 1" OD, 48" length, NW25, unbraided</t>
  </si>
  <si>
    <t>Flange Assembly, Kwik-Flange ISO KF - NW25 (clamps)</t>
  </si>
  <si>
    <t>Manual, in-line, HV Valve, ISO/KF NW25 flanges</t>
  </si>
  <si>
    <t>Use oscilloscopes availabel at observatories</t>
  </si>
  <si>
    <t>Cart (with adjustable feet/height), likely custom</t>
  </si>
  <si>
    <t>oscilloscope (for electrometer current measurement)</t>
  </si>
  <si>
    <t>Exciter circuit (packaged)</t>
  </si>
  <si>
    <t>CDS</t>
  </si>
  <si>
    <t>sampling electrometer (electrometer OpAmp circuit, sq. wave generator, packaged in box with PS, etc.)</t>
  </si>
  <si>
    <t>Cost Estimate for the Surface Charge Control Ionizer (T1100332)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</si>
</sst>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0;###0"/>
    <numFmt numFmtId="166" formatCode="&quot;$&quot;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Times New Roman"/>
      <charset val="204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Times New Roman"/>
      <family val="1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rgb="FF000000"/>
      <name val="Times New Roman"/>
      <family val="1"/>
    </font>
    <font>
      <b/>
      <sz val="20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1">
    <xf numFmtId="0" fontId="0" fillId="0" borderId="0" xfId="0"/>
    <xf numFmtId="0" fontId="2" fillId="2" borderId="0" xfId="1" applyFill="1" applyBorder="1" applyAlignment="1">
      <alignment horizontal="left" vertical="top" wrapText="1"/>
    </xf>
    <xf numFmtId="0" fontId="2" fillId="2" borderId="0" xfId="1" applyFill="1" applyBorder="1" applyAlignment="1">
      <alignment horizontal="left" vertical="top"/>
    </xf>
    <xf numFmtId="0" fontId="5" fillId="2" borderId="0" xfId="1" applyFont="1" applyFill="1" applyBorder="1" applyAlignment="1">
      <alignment horizontal="left" vertical="top"/>
    </xf>
    <xf numFmtId="0" fontId="3" fillId="2" borderId="1" xfId="1" applyFont="1" applyFill="1" applyBorder="1" applyAlignment="1">
      <alignment horizontal="left" vertical="top" wrapText="1"/>
    </xf>
    <xf numFmtId="0" fontId="4" fillId="2" borderId="1" xfId="1" applyFont="1" applyFill="1" applyBorder="1" applyAlignment="1">
      <alignment horizontal="left" vertical="top" wrapText="1"/>
    </xf>
    <xf numFmtId="0" fontId="5" fillId="2" borderId="1" xfId="1" applyFont="1" applyFill="1" applyBorder="1" applyAlignment="1">
      <alignment horizontal="left" vertical="top"/>
    </xf>
    <xf numFmtId="164" fontId="3" fillId="2" borderId="1" xfId="1" applyNumberFormat="1" applyFont="1" applyFill="1" applyBorder="1" applyAlignment="1">
      <alignment horizontal="left" vertical="top" wrapText="1"/>
    </xf>
    <xf numFmtId="0" fontId="2" fillId="2" borderId="1" xfId="1" applyFill="1" applyBorder="1" applyAlignment="1">
      <alignment horizontal="left" vertical="top"/>
    </xf>
    <xf numFmtId="0" fontId="3" fillId="2" borderId="1" xfId="1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 wrapText="1"/>
    </xf>
    <xf numFmtId="164" fontId="3" fillId="2" borderId="1" xfId="0" applyNumberFormat="1" applyFont="1" applyFill="1" applyBorder="1" applyAlignment="1">
      <alignment horizontal="left" vertical="top" wrapText="1"/>
    </xf>
    <xf numFmtId="0" fontId="6" fillId="2" borderId="1" xfId="1" applyFont="1" applyFill="1" applyBorder="1" applyAlignment="1">
      <alignment horizontal="left" vertical="top" wrapText="1"/>
    </xf>
    <xf numFmtId="0" fontId="7" fillId="2" borderId="1" xfId="1" applyFont="1" applyFill="1" applyBorder="1" applyAlignment="1">
      <alignment horizontal="left" vertical="top" wrapText="1"/>
    </xf>
    <xf numFmtId="0" fontId="8" fillId="2" borderId="0" xfId="1" applyFont="1" applyFill="1" applyBorder="1" applyAlignment="1">
      <alignment horizontal="left" vertical="top"/>
    </xf>
    <xf numFmtId="166" fontId="6" fillId="2" borderId="1" xfId="1" applyNumberFormat="1" applyFont="1" applyFill="1" applyBorder="1" applyAlignment="1">
      <alignment horizontal="left" vertical="top" wrapText="1"/>
    </xf>
    <xf numFmtId="166" fontId="3" fillId="2" borderId="1" xfId="1" applyNumberFormat="1" applyFont="1" applyFill="1" applyBorder="1" applyAlignment="1">
      <alignment horizontal="left" vertical="top" wrapText="1"/>
    </xf>
    <xf numFmtId="166" fontId="3" fillId="2" borderId="1" xfId="1" applyNumberFormat="1" applyFont="1" applyFill="1" applyBorder="1" applyAlignment="1">
      <alignment horizontal="left" vertical="top"/>
    </xf>
    <xf numFmtId="166" fontId="3" fillId="2" borderId="1" xfId="0" applyNumberFormat="1" applyFont="1" applyFill="1" applyBorder="1" applyAlignment="1">
      <alignment horizontal="left" vertical="top" wrapText="1"/>
    </xf>
    <xf numFmtId="166" fontId="1" fillId="2" borderId="1" xfId="0" applyNumberFormat="1" applyFont="1" applyFill="1" applyBorder="1" applyAlignment="1">
      <alignment horizontal="left" vertical="top" wrapText="1"/>
    </xf>
    <xf numFmtId="166" fontId="2" fillId="2" borderId="1" xfId="1" applyNumberFormat="1" applyFill="1" applyBorder="1" applyAlignment="1">
      <alignment horizontal="left" vertical="top"/>
    </xf>
    <xf numFmtId="166" fontId="2" fillId="2" borderId="0" xfId="1" applyNumberFormat="1" applyFill="1" applyBorder="1" applyAlignment="1">
      <alignment horizontal="left" vertical="top"/>
    </xf>
    <xf numFmtId="0" fontId="0" fillId="0" borderId="0" xfId="0" applyBorder="1"/>
    <xf numFmtId="0" fontId="8" fillId="2" borderId="1" xfId="1" applyFont="1" applyFill="1" applyBorder="1" applyAlignment="1">
      <alignment horizontal="left" vertical="top"/>
    </xf>
    <xf numFmtId="0" fontId="0" fillId="2" borderId="1" xfId="0" applyFont="1" applyFill="1" applyBorder="1" applyAlignment="1">
      <alignment horizontal="left" vertical="top" wrapText="1"/>
    </xf>
    <xf numFmtId="0" fontId="5" fillId="2" borderId="1" xfId="1" applyFont="1" applyFill="1" applyBorder="1" applyAlignment="1">
      <alignment horizontal="left" vertical="top" wrapText="1"/>
    </xf>
    <xf numFmtId="0" fontId="3" fillId="2" borderId="1" xfId="1" applyNumberFormat="1" applyFont="1" applyFill="1" applyBorder="1" applyAlignment="1">
      <alignment horizontal="left" vertical="top" wrapText="1"/>
    </xf>
    <xf numFmtId="0" fontId="5" fillId="2" borderId="0" xfId="1" applyFont="1" applyFill="1" applyBorder="1" applyAlignment="1">
      <alignment horizontal="left" vertical="top" wrapText="1"/>
    </xf>
    <xf numFmtId="166" fontId="2" fillId="3" borderId="1" xfId="1" applyNumberFormat="1" applyFill="1" applyBorder="1" applyAlignment="1">
      <alignment horizontal="left" vertical="top"/>
    </xf>
    <xf numFmtId="0" fontId="5" fillId="3" borderId="1" xfId="1" applyFont="1" applyFill="1" applyBorder="1" applyAlignment="1">
      <alignment horizontal="left" vertical="top"/>
    </xf>
    <xf numFmtId="0" fontId="9" fillId="2" borderId="0" xfId="1" applyFont="1" applyFill="1" applyBorder="1" applyAlignment="1">
      <alignment horizontal="left"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tabSelected="1" workbookViewId="0">
      <selection activeCell="A36" sqref="A36"/>
    </sheetView>
  </sheetViews>
  <sheetFormatPr defaultRowHeight="13.2" x14ac:dyDescent="0.3"/>
  <cols>
    <col min="1" max="1" width="43.5546875" style="1" customWidth="1"/>
    <col min="2" max="2" width="8.33203125" style="2" customWidth="1"/>
    <col min="3" max="3" width="13" style="2" customWidth="1"/>
    <col min="4" max="4" width="8.6640625" style="2" customWidth="1"/>
    <col min="5" max="5" width="23.109375" style="2" customWidth="1"/>
    <col min="6" max="6" width="17.88671875" style="2" customWidth="1"/>
    <col min="7" max="7" width="9.44140625" style="21" customWidth="1"/>
    <col min="8" max="8" width="10.6640625" style="21" customWidth="1"/>
    <col min="9" max="9" width="56.5546875" style="2" customWidth="1"/>
    <col min="10" max="16384" width="8.88671875" style="2"/>
  </cols>
  <sheetData>
    <row r="1" spans="1:11" ht="26.4" customHeight="1" x14ac:dyDescent="0.3">
      <c r="A1" s="30" t="s">
        <v>82</v>
      </c>
      <c r="B1" s="30"/>
      <c r="C1" s="30"/>
      <c r="D1" s="30"/>
      <c r="E1" s="30"/>
      <c r="F1" s="30"/>
      <c r="G1" s="30"/>
      <c r="H1" s="30"/>
      <c r="I1" s="30"/>
    </row>
    <row r="3" spans="1:11" x14ac:dyDescent="0.3">
      <c r="A3" s="27" t="s">
        <v>53</v>
      </c>
    </row>
    <row r="4" spans="1:11" s="14" customFormat="1" ht="16.8" customHeight="1" x14ac:dyDescent="0.3">
      <c r="A4" s="12" t="s">
        <v>32</v>
      </c>
      <c r="B4" s="13" t="s">
        <v>24</v>
      </c>
      <c r="C4" s="13" t="s">
        <v>25</v>
      </c>
      <c r="D4" s="13" t="s">
        <v>27</v>
      </c>
      <c r="E4" s="12" t="s">
        <v>0</v>
      </c>
      <c r="F4" s="13" t="s">
        <v>48</v>
      </c>
      <c r="G4" s="15" t="s">
        <v>33</v>
      </c>
      <c r="H4" s="15" t="s">
        <v>34</v>
      </c>
      <c r="I4" s="23" t="s">
        <v>35</v>
      </c>
      <c r="K4" s="22"/>
    </row>
    <row r="5" spans="1:11" ht="13.2" customHeight="1" x14ac:dyDescent="0.3">
      <c r="A5" s="4" t="s">
        <v>6</v>
      </c>
      <c r="B5" s="7">
        <v>1</v>
      </c>
      <c r="C5" s="7"/>
      <c r="D5" s="7">
        <f>B5*2+C5*12</f>
        <v>2</v>
      </c>
      <c r="E5" s="7" t="s">
        <v>1</v>
      </c>
      <c r="F5" s="7">
        <v>110018</v>
      </c>
      <c r="G5" s="16">
        <v>55</v>
      </c>
      <c r="H5" s="16">
        <f>D5*G5</f>
        <v>110</v>
      </c>
      <c r="I5" s="8"/>
      <c r="K5" s="22"/>
    </row>
    <row r="6" spans="1:11" ht="13.2" customHeight="1" x14ac:dyDescent="0.3">
      <c r="A6" s="4" t="s">
        <v>7</v>
      </c>
      <c r="B6" s="7">
        <v>2</v>
      </c>
      <c r="C6" s="7">
        <v>1</v>
      </c>
      <c r="D6" s="7">
        <f t="shared" ref="D6:D40" si="0">B6*2+C6*12</f>
        <v>16</v>
      </c>
      <c r="E6" s="7" t="s">
        <v>1</v>
      </c>
      <c r="F6" s="7">
        <v>110008</v>
      </c>
      <c r="G6" s="16">
        <v>16</v>
      </c>
      <c r="H6" s="16">
        <f t="shared" ref="H6:H40" si="1">D6*G6</f>
        <v>256</v>
      </c>
      <c r="I6" s="8"/>
      <c r="K6" s="22"/>
    </row>
    <row r="7" spans="1:11" ht="13.2" customHeight="1" x14ac:dyDescent="0.3">
      <c r="A7" s="4" t="s">
        <v>8</v>
      </c>
      <c r="B7" s="7">
        <v>1</v>
      </c>
      <c r="C7" s="7"/>
      <c r="D7" s="7">
        <f t="shared" si="0"/>
        <v>2</v>
      </c>
      <c r="E7" s="7" t="s">
        <v>1</v>
      </c>
      <c r="F7" s="7">
        <v>150008</v>
      </c>
      <c r="G7" s="16">
        <v>125</v>
      </c>
      <c r="H7" s="16">
        <f t="shared" si="1"/>
        <v>250</v>
      </c>
      <c r="I7" s="8"/>
      <c r="K7" s="22"/>
    </row>
    <row r="8" spans="1:11" ht="13.2" customHeight="1" x14ac:dyDescent="0.3">
      <c r="A8" s="4" t="s">
        <v>9</v>
      </c>
      <c r="B8" s="7"/>
      <c r="C8" s="7">
        <v>1</v>
      </c>
      <c r="D8" s="7">
        <f t="shared" si="0"/>
        <v>12</v>
      </c>
      <c r="E8" s="7" t="s">
        <v>1</v>
      </c>
      <c r="F8" s="7">
        <v>150037</v>
      </c>
      <c r="G8" s="16">
        <v>295</v>
      </c>
      <c r="H8" s="16">
        <f t="shared" si="1"/>
        <v>3540</v>
      </c>
      <c r="I8" s="8"/>
      <c r="K8" s="22"/>
    </row>
    <row r="9" spans="1:11" ht="13.2" customHeight="1" x14ac:dyDescent="0.3">
      <c r="A9" s="4" t="s">
        <v>10</v>
      </c>
      <c r="B9" s="7">
        <v>1</v>
      </c>
      <c r="C9" s="7"/>
      <c r="D9" s="7">
        <f t="shared" si="0"/>
        <v>2</v>
      </c>
      <c r="E9" s="7" t="s">
        <v>1</v>
      </c>
      <c r="F9" s="7">
        <v>405041</v>
      </c>
      <c r="G9" s="16">
        <v>350</v>
      </c>
      <c r="H9" s="16">
        <f t="shared" si="1"/>
        <v>700</v>
      </c>
      <c r="I9" s="8"/>
      <c r="K9" s="22"/>
    </row>
    <row r="10" spans="1:11" ht="13.2" customHeight="1" x14ac:dyDescent="0.3">
      <c r="A10" s="4" t="s">
        <v>11</v>
      </c>
      <c r="B10" s="7">
        <v>2</v>
      </c>
      <c r="C10" s="7"/>
      <c r="D10" s="7">
        <f t="shared" si="0"/>
        <v>4</v>
      </c>
      <c r="E10" s="7" t="s">
        <v>1</v>
      </c>
      <c r="F10" s="7">
        <v>405002</v>
      </c>
      <c r="G10" s="16">
        <v>162</v>
      </c>
      <c r="H10" s="16">
        <f t="shared" si="1"/>
        <v>648</v>
      </c>
      <c r="I10" s="8"/>
      <c r="K10" s="22"/>
    </row>
    <row r="11" spans="1:11" ht="13.2" customHeight="1" x14ac:dyDescent="0.3">
      <c r="A11" s="5" t="s">
        <v>26</v>
      </c>
      <c r="B11" s="7"/>
      <c r="C11" s="7">
        <v>1</v>
      </c>
      <c r="D11" s="7">
        <f t="shared" si="0"/>
        <v>12</v>
      </c>
      <c r="E11" s="7" t="s">
        <v>1</v>
      </c>
      <c r="F11" s="7">
        <v>401002</v>
      </c>
      <c r="G11" s="16">
        <v>70</v>
      </c>
      <c r="H11" s="16">
        <f t="shared" si="1"/>
        <v>840</v>
      </c>
      <c r="I11" s="6" t="s">
        <v>37</v>
      </c>
      <c r="K11" s="22"/>
    </row>
    <row r="12" spans="1:11" ht="13.2" customHeight="1" x14ac:dyDescent="0.3">
      <c r="A12" s="5" t="s">
        <v>38</v>
      </c>
      <c r="B12" s="7">
        <v>1</v>
      </c>
      <c r="C12" s="7"/>
      <c r="D12" s="7">
        <f t="shared" si="0"/>
        <v>2</v>
      </c>
      <c r="E12" s="7" t="s">
        <v>1</v>
      </c>
      <c r="F12" s="7">
        <v>647052</v>
      </c>
      <c r="G12" s="16">
        <v>449</v>
      </c>
      <c r="H12" s="16">
        <f t="shared" si="1"/>
        <v>898</v>
      </c>
      <c r="I12" s="6" t="s">
        <v>40</v>
      </c>
      <c r="K12" s="22"/>
    </row>
    <row r="13" spans="1:11" ht="13.2" customHeight="1" x14ac:dyDescent="0.3">
      <c r="A13" s="5" t="s">
        <v>39</v>
      </c>
      <c r="B13" s="7">
        <v>1</v>
      </c>
      <c r="C13" s="7"/>
      <c r="D13" s="7">
        <f t="shared" si="0"/>
        <v>2</v>
      </c>
      <c r="E13" s="7" t="s">
        <v>1</v>
      </c>
      <c r="F13" s="7">
        <v>632002</v>
      </c>
      <c r="G13" s="16">
        <v>140</v>
      </c>
      <c r="H13" s="16">
        <f t="shared" si="1"/>
        <v>280</v>
      </c>
      <c r="I13" s="6" t="s">
        <v>41</v>
      </c>
      <c r="K13" s="22"/>
    </row>
    <row r="14" spans="1:11" ht="13.2" customHeight="1" x14ac:dyDescent="0.3">
      <c r="A14" s="4" t="s">
        <v>12</v>
      </c>
      <c r="B14" s="7"/>
      <c r="C14" s="7">
        <v>1</v>
      </c>
      <c r="D14" s="7">
        <f t="shared" si="0"/>
        <v>12</v>
      </c>
      <c r="E14" s="7" t="s">
        <v>1</v>
      </c>
      <c r="F14" s="7">
        <v>300001</v>
      </c>
      <c r="G14" s="16">
        <v>1152</v>
      </c>
      <c r="H14" s="16">
        <f t="shared" si="1"/>
        <v>13824</v>
      </c>
      <c r="I14" s="8"/>
      <c r="K14" s="22"/>
    </row>
    <row r="15" spans="1:11" ht="13.2" customHeight="1" x14ac:dyDescent="0.3">
      <c r="A15" s="4" t="s">
        <v>28</v>
      </c>
      <c r="B15" s="7">
        <v>1</v>
      </c>
      <c r="C15" s="7"/>
      <c r="D15" s="7">
        <f t="shared" si="0"/>
        <v>2</v>
      </c>
      <c r="E15" s="7" t="s">
        <v>1</v>
      </c>
      <c r="F15" s="7">
        <v>191009</v>
      </c>
      <c r="G15" s="16">
        <v>36</v>
      </c>
      <c r="H15" s="16">
        <f t="shared" si="1"/>
        <v>72</v>
      </c>
      <c r="I15" s="6" t="s">
        <v>69</v>
      </c>
      <c r="K15" s="22"/>
    </row>
    <row r="16" spans="1:11" ht="13.2" customHeight="1" x14ac:dyDescent="0.3">
      <c r="A16" s="4" t="s">
        <v>29</v>
      </c>
      <c r="B16" s="7">
        <v>1</v>
      </c>
      <c r="C16" s="26">
        <v>0.5</v>
      </c>
      <c r="D16" s="7">
        <f t="shared" si="0"/>
        <v>8</v>
      </c>
      <c r="E16" s="7" t="s">
        <v>1</v>
      </c>
      <c r="F16" s="7">
        <v>191147</v>
      </c>
      <c r="G16" s="16">
        <v>20</v>
      </c>
      <c r="H16" s="16">
        <f t="shared" si="1"/>
        <v>160</v>
      </c>
      <c r="I16" s="6" t="s">
        <v>69</v>
      </c>
      <c r="K16" s="22"/>
    </row>
    <row r="17" spans="1:11" ht="13.2" customHeight="1" x14ac:dyDescent="0.3">
      <c r="A17" s="4" t="s">
        <v>31</v>
      </c>
      <c r="B17" s="26">
        <v>1</v>
      </c>
      <c r="C17" s="7"/>
      <c r="D17" s="7">
        <f t="shared" si="0"/>
        <v>2</v>
      </c>
      <c r="E17" s="7" t="s">
        <v>1</v>
      </c>
      <c r="F17" s="9">
        <v>190046</v>
      </c>
      <c r="G17" s="16">
        <v>44</v>
      </c>
      <c r="H17" s="16">
        <f t="shared" si="1"/>
        <v>88</v>
      </c>
      <c r="I17" s="6" t="s">
        <v>71</v>
      </c>
      <c r="K17" s="22"/>
    </row>
    <row r="18" spans="1:11" ht="13.2" customHeight="1" x14ac:dyDescent="0.3">
      <c r="A18" s="4" t="s">
        <v>30</v>
      </c>
      <c r="B18" s="9">
        <v>2</v>
      </c>
      <c r="C18" s="9">
        <v>1</v>
      </c>
      <c r="D18" s="7">
        <f t="shared" si="0"/>
        <v>16</v>
      </c>
      <c r="E18" s="7" t="s">
        <v>1</v>
      </c>
      <c r="F18" s="9">
        <v>190041</v>
      </c>
      <c r="G18" s="17">
        <v>20</v>
      </c>
      <c r="H18" s="16">
        <f t="shared" si="1"/>
        <v>320</v>
      </c>
      <c r="I18" s="6" t="s">
        <v>70</v>
      </c>
      <c r="K18" s="22"/>
    </row>
    <row r="19" spans="1:11" ht="13.2" customHeight="1" x14ac:dyDescent="0.3">
      <c r="A19" s="10" t="s">
        <v>13</v>
      </c>
      <c r="B19" s="11">
        <v>1</v>
      </c>
      <c r="C19" s="11"/>
      <c r="D19" s="7">
        <f t="shared" si="0"/>
        <v>2</v>
      </c>
      <c r="E19" s="11" t="s">
        <v>2</v>
      </c>
      <c r="F19" s="10" t="s">
        <v>3</v>
      </c>
      <c r="G19" s="18">
        <v>1049</v>
      </c>
      <c r="H19" s="16">
        <f t="shared" si="1"/>
        <v>2098</v>
      </c>
      <c r="I19" s="6" t="s">
        <v>36</v>
      </c>
      <c r="K19" s="22"/>
    </row>
    <row r="20" spans="1:11" ht="13.2" customHeight="1" x14ac:dyDescent="0.3">
      <c r="A20" s="10" t="s">
        <v>14</v>
      </c>
      <c r="B20" s="11">
        <v>1</v>
      </c>
      <c r="C20" s="11"/>
      <c r="D20" s="7">
        <f t="shared" si="0"/>
        <v>2</v>
      </c>
      <c r="E20" s="11" t="s">
        <v>2</v>
      </c>
      <c r="F20" s="10" t="s">
        <v>4</v>
      </c>
      <c r="G20" s="19"/>
      <c r="H20" s="16">
        <f t="shared" si="1"/>
        <v>0</v>
      </c>
      <c r="I20" s="8"/>
      <c r="K20" s="22"/>
    </row>
    <row r="21" spans="1:11" ht="13.2" customHeight="1" x14ac:dyDescent="0.3">
      <c r="A21" s="10" t="s">
        <v>15</v>
      </c>
      <c r="B21" s="11">
        <v>1</v>
      </c>
      <c r="C21" s="11"/>
      <c r="D21" s="7">
        <f t="shared" si="0"/>
        <v>2</v>
      </c>
      <c r="E21" s="11" t="s">
        <v>2</v>
      </c>
      <c r="F21" s="10">
        <v>103450214</v>
      </c>
      <c r="G21" s="18">
        <v>228</v>
      </c>
      <c r="H21" s="16">
        <f t="shared" si="1"/>
        <v>456</v>
      </c>
      <c r="I21" s="6" t="s">
        <v>42</v>
      </c>
      <c r="K21" s="22"/>
    </row>
    <row r="22" spans="1:11" ht="13.2" customHeight="1" x14ac:dyDescent="0.3">
      <c r="A22" s="10" t="s">
        <v>16</v>
      </c>
      <c r="B22" s="11">
        <v>1</v>
      </c>
      <c r="C22" s="11"/>
      <c r="D22" s="7">
        <f t="shared" si="0"/>
        <v>2</v>
      </c>
      <c r="E22" s="11" t="s">
        <v>2</v>
      </c>
      <c r="F22" s="10" t="s">
        <v>5</v>
      </c>
      <c r="G22" s="18">
        <v>514</v>
      </c>
      <c r="H22" s="16">
        <f t="shared" si="1"/>
        <v>1028</v>
      </c>
      <c r="I22" s="8"/>
      <c r="K22" s="22"/>
    </row>
    <row r="23" spans="1:11" ht="13.2" customHeight="1" x14ac:dyDescent="0.3">
      <c r="A23" s="10" t="s">
        <v>17</v>
      </c>
      <c r="B23" s="11">
        <v>1</v>
      </c>
      <c r="C23" s="11"/>
      <c r="D23" s="7">
        <f t="shared" si="0"/>
        <v>2</v>
      </c>
      <c r="E23" s="11" t="s">
        <v>2</v>
      </c>
      <c r="F23" s="24" t="s">
        <v>43</v>
      </c>
      <c r="G23" s="18">
        <v>64</v>
      </c>
      <c r="H23" s="16">
        <f t="shared" si="1"/>
        <v>128</v>
      </c>
      <c r="I23" s="6" t="s">
        <v>42</v>
      </c>
      <c r="K23" s="22"/>
    </row>
    <row r="24" spans="1:11" ht="13.2" customHeight="1" x14ac:dyDescent="0.3">
      <c r="A24" s="25" t="s">
        <v>18</v>
      </c>
      <c r="B24" s="8">
        <v>20</v>
      </c>
      <c r="C24" s="8"/>
      <c r="D24" s="7">
        <f t="shared" si="0"/>
        <v>40</v>
      </c>
      <c r="E24" s="6" t="s">
        <v>19</v>
      </c>
      <c r="F24" s="6" t="s">
        <v>20</v>
      </c>
      <c r="G24" s="20">
        <v>30</v>
      </c>
      <c r="H24" s="16">
        <f t="shared" si="1"/>
        <v>1200</v>
      </c>
      <c r="I24" s="8"/>
      <c r="K24" s="22"/>
    </row>
    <row r="25" spans="1:11" ht="13.2" customHeight="1" x14ac:dyDescent="0.3">
      <c r="A25" s="25" t="s">
        <v>21</v>
      </c>
      <c r="B25" s="8">
        <v>50</v>
      </c>
      <c r="C25" s="8"/>
      <c r="D25" s="7">
        <f t="shared" si="0"/>
        <v>100</v>
      </c>
      <c r="E25" s="6" t="s">
        <v>22</v>
      </c>
      <c r="F25" s="6" t="s">
        <v>23</v>
      </c>
      <c r="G25" s="20">
        <v>2.6</v>
      </c>
      <c r="H25" s="16">
        <f t="shared" si="1"/>
        <v>260</v>
      </c>
      <c r="I25" s="8"/>
      <c r="K25" s="22"/>
    </row>
    <row r="26" spans="1:11" ht="40.799999999999997" customHeight="1" x14ac:dyDescent="0.3">
      <c r="A26" s="25" t="s">
        <v>54</v>
      </c>
      <c r="B26" s="8">
        <v>1</v>
      </c>
      <c r="C26" s="8"/>
      <c r="D26" s="8">
        <f t="shared" si="0"/>
        <v>2</v>
      </c>
      <c r="E26" s="6" t="s">
        <v>55</v>
      </c>
      <c r="F26" s="6" t="s">
        <v>56</v>
      </c>
      <c r="G26" s="20">
        <v>3000</v>
      </c>
      <c r="H26" s="16">
        <f t="shared" si="1"/>
        <v>6000</v>
      </c>
      <c r="I26" s="25" t="s">
        <v>57</v>
      </c>
    </row>
    <row r="27" spans="1:11" ht="13.2" customHeight="1" x14ac:dyDescent="0.3">
      <c r="A27" s="25" t="s">
        <v>44</v>
      </c>
      <c r="B27" s="8">
        <v>1</v>
      </c>
      <c r="C27" s="8"/>
      <c r="D27" s="8">
        <f t="shared" si="0"/>
        <v>2</v>
      </c>
      <c r="E27" s="6" t="s">
        <v>1</v>
      </c>
      <c r="F27" s="8"/>
      <c r="G27" s="20">
        <v>100</v>
      </c>
      <c r="H27" s="16">
        <f t="shared" si="1"/>
        <v>200</v>
      </c>
      <c r="I27" s="6" t="s">
        <v>61</v>
      </c>
    </row>
    <row r="28" spans="1:11" ht="26.4" x14ac:dyDescent="0.3">
      <c r="A28" s="25" t="s">
        <v>63</v>
      </c>
      <c r="B28" s="8">
        <v>1</v>
      </c>
      <c r="C28" s="8"/>
      <c r="D28" s="8">
        <f t="shared" si="0"/>
        <v>2</v>
      </c>
      <c r="E28" s="6" t="s">
        <v>65</v>
      </c>
      <c r="F28" s="6" t="s">
        <v>64</v>
      </c>
      <c r="G28" s="20">
        <v>202.2</v>
      </c>
      <c r="H28" s="16">
        <f t="shared" si="1"/>
        <v>404.4</v>
      </c>
      <c r="I28" s="6" t="s">
        <v>62</v>
      </c>
    </row>
    <row r="29" spans="1:11" ht="14.4" x14ac:dyDescent="0.3">
      <c r="A29" s="25" t="s">
        <v>45</v>
      </c>
      <c r="B29" s="8">
        <v>1</v>
      </c>
      <c r="C29" s="8"/>
      <c r="D29" s="8">
        <f t="shared" si="0"/>
        <v>2</v>
      </c>
      <c r="E29" s="6" t="s">
        <v>47</v>
      </c>
      <c r="F29" s="6" t="s">
        <v>20</v>
      </c>
      <c r="G29" s="20">
        <v>100</v>
      </c>
      <c r="H29" s="16">
        <f t="shared" si="1"/>
        <v>200</v>
      </c>
      <c r="I29" s="6" t="s">
        <v>61</v>
      </c>
    </row>
    <row r="30" spans="1:11" ht="14.4" x14ac:dyDescent="0.3">
      <c r="A30" s="25" t="s">
        <v>46</v>
      </c>
      <c r="B30" s="8">
        <v>1</v>
      </c>
      <c r="C30" s="8"/>
      <c r="D30" s="8">
        <f t="shared" si="0"/>
        <v>2</v>
      </c>
      <c r="E30" s="6" t="s">
        <v>47</v>
      </c>
      <c r="F30" s="6" t="s">
        <v>20</v>
      </c>
      <c r="G30" s="20">
        <v>300</v>
      </c>
      <c r="H30" s="16">
        <f t="shared" si="1"/>
        <v>600</v>
      </c>
      <c r="I30" s="6" t="s">
        <v>61</v>
      </c>
    </row>
    <row r="31" spans="1:11" ht="14.4" x14ac:dyDescent="0.3">
      <c r="A31" s="25" t="s">
        <v>49</v>
      </c>
      <c r="B31" s="8">
        <v>1</v>
      </c>
      <c r="C31" s="8"/>
      <c r="D31" s="8">
        <f t="shared" si="0"/>
        <v>2</v>
      </c>
      <c r="E31" s="6" t="s">
        <v>47</v>
      </c>
      <c r="F31" s="6" t="s">
        <v>20</v>
      </c>
      <c r="G31" s="20">
        <v>100</v>
      </c>
      <c r="H31" s="16">
        <f t="shared" si="1"/>
        <v>200</v>
      </c>
      <c r="I31" s="6" t="s">
        <v>61</v>
      </c>
    </row>
    <row r="32" spans="1:11" ht="14.4" x14ac:dyDescent="0.3">
      <c r="A32" s="25" t="s">
        <v>72</v>
      </c>
      <c r="B32" s="8">
        <v>1</v>
      </c>
      <c r="C32" s="8"/>
      <c r="D32" s="8">
        <f t="shared" si="0"/>
        <v>2</v>
      </c>
      <c r="E32" s="6" t="s">
        <v>1</v>
      </c>
      <c r="F32" s="8">
        <v>730002</v>
      </c>
      <c r="G32" s="20">
        <v>68</v>
      </c>
      <c r="H32" s="16">
        <f t="shared" si="1"/>
        <v>136</v>
      </c>
      <c r="I32" s="8"/>
    </row>
    <row r="33" spans="1:9" ht="14.4" x14ac:dyDescent="0.3">
      <c r="A33" s="25" t="s">
        <v>75</v>
      </c>
      <c r="B33" s="8">
        <v>1</v>
      </c>
      <c r="C33" s="8"/>
      <c r="D33" s="8">
        <f t="shared" si="0"/>
        <v>2</v>
      </c>
      <c r="E33" s="6" t="s">
        <v>1</v>
      </c>
      <c r="F33" s="8">
        <v>320053</v>
      </c>
      <c r="G33" s="20">
        <v>397</v>
      </c>
      <c r="H33" s="16">
        <f t="shared" si="1"/>
        <v>794</v>
      </c>
      <c r="I33" s="8"/>
    </row>
    <row r="34" spans="1:9" ht="26.4" x14ac:dyDescent="0.3">
      <c r="A34" s="25" t="s">
        <v>73</v>
      </c>
      <c r="B34" s="8">
        <v>1</v>
      </c>
      <c r="C34" s="8"/>
      <c r="D34" s="8">
        <f t="shared" si="0"/>
        <v>2</v>
      </c>
      <c r="E34" s="6" t="s">
        <v>1</v>
      </c>
      <c r="F34" s="8">
        <v>441115</v>
      </c>
      <c r="G34" s="20">
        <v>173</v>
      </c>
      <c r="H34" s="16">
        <f t="shared" si="1"/>
        <v>346</v>
      </c>
      <c r="I34" s="8"/>
    </row>
    <row r="35" spans="1:9" ht="26.4" x14ac:dyDescent="0.3">
      <c r="A35" s="25" t="s">
        <v>74</v>
      </c>
      <c r="B35" s="8">
        <v>2</v>
      </c>
      <c r="C35" s="8"/>
      <c r="D35" s="8">
        <f t="shared" si="0"/>
        <v>4</v>
      </c>
      <c r="E35" s="6" t="s">
        <v>1</v>
      </c>
      <c r="F35" s="8">
        <v>700002</v>
      </c>
      <c r="G35" s="20">
        <v>37</v>
      </c>
      <c r="H35" s="16">
        <f t="shared" si="1"/>
        <v>148</v>
      </c>
      <c r="I35" s="8"/>
    </row>
    <row r="36" spans="1:9" ht="52.8" x14ac:dyDescent="0.3">
      <c r="A36" s="25" t="s">
        <v>50</v>
      </c>
      <c r="B36" s="8">
        <v>1</v>
      </c>
      <c r="C36" s="8"/>
      <c r="D36" s="8">
        <f t="shared" si="0"/>
        <v>2</v>
      </c>
      <c r="E36" s="8" t="s">
        <v>66</v>
      </c>
      <c r="F36" s="8" t="s">
        <v>67</v>
      </c>
      <c r="G36" s="20">
        <v>5206.72</v>
      </c>
      <c r="H36" s="16">
        <f t="shared" si="1"/>
        <v>10413.44</v>
      </c>
      <c r="I36" s="25" t="s">
        <v>68</v>
      </c>
    </row>
    <row r="37" spans="1:9" ht="14.4" x14ac:dyDescent="0.3">
      <c r="A37" s="25" t="s">
        <v>79</v>
      </c>
      <c r="B37" s="8">
        <v>1</v>
      </c>
      <c r="C37" s="8"/>
      <c r="D37" s="8">
        <f t="shared" si="0"/>
        <v>2</v>
      </c>
      <c r="E37" s="6" t="s">
        <v>80</v>
      </c>
      <c r="F37" s="6" t="s">
        <v>20</v>
      </c>
      <c r="G37" s="20">
        <v>2000</v>
      </c>
      <c r="H37" s="16">
        <f t="shared" si="1"/>
        <v>4000</v>
      </c>
      <c r="I37" s="25" t="s">
        <v>61</v>
      </c>
    </row>
    <row r="38" spans="1:9" ht="26.4" x14ac:dyDescent="0.3">
      <c r="A38" s="25" t="s">
        <v>81</v>
      </c>
      <c r="B38" s="8">
        <v>1</v>
      </c>
      <c r="C38" s="8"/>
      <c r="D38" s="8">
        <f t="shared" si="0"/>
        <v>2</v>
      </c>
      <c r="E38" s="6" t="s">
        <v>80</v>
      </c>
      <c r="F38" s="6" t="s">
        <v>20</v>
      </c>
      <c r="G38" s="20">
        <v>2000</v>
      </c>
      <c r="H38" s="16">
        <f t="shared" si="1"/>
        <v>4000</v>
      </c>
      <c r="I38" s="25" t="s">
        <v>61</v>
      </c>
    </row>
    <row r="39" spans="1:9" ht="14.4" x14ac:dyDescent="0.3">
      <c r="A39" s="25" t="s">
        <v>78</v>
      </c>
      <c r="B39" s="8">
        <v>1</v>
      </c>
      <c r="C39" s="8"/>
      <c r="D39" s="8">
        <f t="shared" si="0"/>
        <v>2</v>
      </c>
      <c r="E39" s="6" t="s">
        <v>20</v>
      </c>
      <c r="F39" s="6" t="s">
        <v>20</v>
      </c>
      <c r="G39" s="20"/>
      <c r="H39" s="16">
        <f t="shared" si="1"/>
        <v>0</v>
      </c>
      <c r="I39" s="25" t="s">
        <v>76</v>
      </c>
    </row>
    <row r="40" spans="1:9" ht="14.4" x14ac:dyDescent="0.3">
      <c r="A40" s="25" t="s">
        <v>77</v>
      </c>
      <c r="B40" s="8">
        <v>1</v>
      </c>
      <c r="C40" s="8"/>
      <c r="D40" s="8">
        <f t="shared" si="0"/>
        <v>2</v>
      </c>
      <c r="E40" s="6" t="s">
        <v>20</v>
      </c>
      <c r="F40" s="6" t="s">
        <v>20</v>
      </c>
      <c r="G40" s="20">
        <v>2000</v>
      </c>
      <c r="H40" s="16">
        <f t="shared" si="1"/>
        <v>4000</v>
      </c>
      <c r="I40" s="6" t="s">
        <v>61</v>
      </c>
    </row>
    <row r="41" spans="1:9" x14ac:dyDescent="0.3">
      <c r="H41" s="28">
        <f>SUM(H5:H40)</f>
        <v>58597.840000000004</v>
      </c>
      <c r="I41" s="29" t="s">
        <v>51</v>
      </c>
    </row>
    <row r="42" spans="1:9" x14ac:dyDescent="0.3">
      <c r="H42" s="20">
        <f>H41-H26-H36</f>
        <v>42184.4</v>
      </c>
      <c r="I42" s="6" t="s">
        <v>59</v>
      </c>
    </row>
    <row r="43" spans="1:9" x14ac:dyDescent="0.3">
      <c r="I43" s="3"/>
    </row>
    <row r="44" spans="1:9" x14ac:dyDescent="0.3">
      <c r="H44" s="28">
        <f>SUMPRODUCT(C5:C40,G5:G40)*12</f>
        <v>18756</v>
      </c>
      <c r="I44" s="29" t="s">
        <v>52</v>
      </c>
    </row>
    <row r="45" spans="1:9" x14ac:dyDescent="0.3">
      <c r="H45" s="20">
        <f>SUMPRODUCT(B5:B40,G5:G40)</f>
        <v>19920.920000000002</v>
      </c>
      <c r="I45" s="6" t="s">
        <v>58</v>
      </c>
    </row>
    <row r="46" spans="1:9" x14ac:dyDescent="0.3">
      <c r="H46" s="20">
        <f>H45-G26-G36</f>
        <v>11714.2</v>
      </c>
      <c r="I46" s="6" t="s">
        <v>60</v>
      </c>
    </row>
  </sheetData>
  <mergeCells count="1">
    <mergeCell ref="A1:I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cost for T1100332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coyne</dc:creator>
  <cp:lastModifiedBy>coyne</cp:lastModifiedBy>
  <dcterms:created xsi:type="dcterms:W3CDTF">2011-11-23T18:11:25Z</dcterms:created>
  <dcterms:modified xsi:type="dcterms:W3CDTF">2011-11-23T21:59:30Z</dcterms:modified>
</cp:coreProperties>
</file>