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nanyeva\Downloads\"/>
    </mc:Choice>
  </mc:AlternateContent>
  <xr:revisionPtr revIDLastSave="0" documentId="8_{23F6D237-3A8D-48F9-AA98-F478070495A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C" sheetId="1" r:id="rId1"/>
    <sheet name="FC" sheetId="2" r:id="rId2"/>
    <sheet name="BH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4" i="2" l="1"/>
  <c r="N34" i="2"/>
  <c r="G34" i="2"/>
  <c r="F34" i="2"/>
  <c r="E34" i="2"/>
  <c r="G32" i="2"/>
  <c r="F32" i="2"/>
  <c r="E32" i="2"/>
  <c r="G31" i="2"/>
  <c r="F31" i="2"/>
  <c r="E31" i="2"/>
  <c r="G30" i="2"/>
  <c r="F30" i="2"/>
  <c r="E30" i="2"/>
  <c r="G29" i="2"/>
  <c r="F29" i="2"/>
  <c r="E29" i="2"/>
  <c r="G28" i="2"/>
  <c r="F28" i="2"/>
  <c r="E28" i="2"/>
  <c r="G27" i="2"/>
  <c r="F27" i="2"/>
  <c r="E27" i="2"/>
  <c r="G26" i="2"/>
  <c r="F26" i="2"/>
  <c r="E26" i="2"/>
  <c r="G147" i="1"/>
  <c r="E147" i="1"/>
  <c r="B122" i="1"/>
  <c r="D122" i="1" s="1"/>
  <c r="D121" i="1"/>
  <c r="B121" i="1"/>
  <c r="B120" i="1"/>
  <c r="D120" i="1" s="1"/>
  <c r="B119" i="1"/>
  <c r="D119" i="1" s="1"/>
  <c r="B118" i="1"/>
  <c r="D118" i="1" s="1"/>
  <c r="B117" i="1"/>
  <c r="D117" i="1" s="1"/>
  <c r="B116" i="1"/>
  <c r="D116" i="1" s="1"/>
  <c r="D115" i="1"/>
  <c r="B115" i="1"/>
  <c r="B114" i="1"/>
  <c r="D114" i="1" s="1"/>
  <c r="H123" i="1" s="1"/>
  <c r="B107" i="1"/>
  <c r="D107" i="1" s="1"/>
  <c r="B106" i="1"/>
  <c r="D106" i="1" s="1"/>
  <c r="B105" i="1"/>
  <c r="D105" i="1" s="1"/>
  <c r="B104" i="1"/>
  <c r="D104" i="1" s="1"/>
  <c r="B103" i="1"/>
  <c r="D103" i="1" s="1"/>
  <c r="B102" i="1"/>
  <c r="D102" i="1" s="1"/>
  <c r="B101" i="1"/>
  <c r="D101" i="1" s="1"/>
  <c r="B100" i="1"/>
  <c r="D100" i="1" s="1"/>
  <c r="H109" i="1" s="1"/>
  <c r="D92" i="1"/>
  <c r="B92" i="1"/>
  <c r="B91" i="1"/>
  <c r="D91" i="1" s="1"/>
  <c r="B90" i="1"/>
  <c r="D90" i="1" s="1"/>
  <c r="B89" i="1"/>
  <c r="D89" i="1" s="1"/>
  <c r="B88" i="1"/>
  <c r="D88" i="1" s="1"/>
  <c r="B87" i="1"/>
  <c r="D87" i="1" s="1"/>
  <c r="D86" i="1"/>
  <c r="B86" i="1"/>
  <c r="B85" i="1"/>
  <c r="D85" i="1" s="1"/>
  <c r="H93" i="1" s="1"/>
  <c r="B80" i="1"/>
  <c r="D80" i="1" s="1"/>
  <c r="B79" i="1"/>
  <c r="D79" i="1" s="1"/>
  <c r="B78" i="1"/>
  <c r="D78" i="1" s="1"/>
  <c r="B77" i="1"/>
  <c r="D77" i="1" s="1"/>
  <c r="B76" i="1"/>
  <c r="D76" i="1" s="1"/>
  <c r="D75" i="1"/>
  <c r="B75" i="1"/>
  <c r="B74" i="1"/>
  <c r="D74" i="1" s="1"/>
  <c r="H81" i="1" s="1"/>
  <c r="I93" i="1" s="1"/>
  <c r="B125" i="1" s="1"/>
  <c r="G27" i="1"/>
  <c r="C26" i="1"/>
  <c r="G26" i="1" s="1"/>
  <c r="G25" i="1"/>
  <c r="C24" i="1"/>
  <c r="G24" i="1" s="1"/>
  <c r="C23" i="1"/>
  <c r="G23" i="1" s="1"/>
  <c r="G22" i="1"/>
  <c r="G21" i="1"/>
  <c r="G20" i="1"/>
  <c r="G19" i="1"/>
  <c r="G18" i="1"/>
  <c r="G17" i="1"/>
  <c r="G16" i="1"/>
  <c r="G15" i="1"/>
  <c r="G14" i="1"/>
  <c r="J123" i="1" l="1"/>
  <c r="I123" i="1"/>
  <c r="B126" i="1" s="1"/>
  <c r="J93" i="1"/>
</calcChain>
</file>

<file path=xl/sharedStrings.xml><?xml version="1.0" encoding="utf-8"?>
<sst xmlns="http://schemas.openxmlformats.org/spreadsheetml/2006/main" count="448" uniqueCount="197">
  <si>
    <r>
      <rPr>
        <u/>
        <sz val="10"/>
        <color rgb="FF1155CC"/>
        <rFont val="Arial"/>
      </rPr>
      <t>D0902216-v9</t>
    </r>
    <r>
      <rPr>
        <sz val="10"/>
        <color rgb="FF000000"/>
        <rFont val="Arial"/>
      </rPr>
      <t xml:space="preserve"> L1 COC Ray Coordinates</t>
    </r>
  </si>
  <si>
    <r>
      <rPr>
        <b/>
        <i/>
        <sz val="16"/>
        <color rgb="FFB7B7B7"/>
        <rFont val="Arial"/>
      </rPr>
      <t xml:space="preserve">GRAY ITALIC FONT - </t>
    </r>
    <r>
      <rPr>
        <b/>
        <i/>
        <sz val="16"/>
        <color rgb="FFCC0000"/>
        <rFont val="Arial"/>
      </rPr>
      <t>NUMBERS ARE NOT YET VERFIED! PLEASE DO NOT USE!</t>
    </r>
  </si>
  <si>
    <t>Note:</t>
  </si>
  <si>
    <t>The recycling cavity lengths are specified in Ref:T0900043-10; the ITM and ETM were moved per E1200345</t>
  </si>
  <si>
    <t>Design values from aLIGO</t>
  </si>
  <si>
    <t>Using as-built wedge angles from the galaxy page</t>
  </si>
  <si>
    <t>https://galaxy.ligo.caltech.edu/optics/</t>
  </si>
  <si>
    <t>Nominal alignemet values from Mathematica</t>
  </si>
  <si>
    <t>LIGO-E1300128</t>
  </si>
  <si>
    <t>*</t>
  </si>
  <si>
    <t>Values recomended by the Mathematica notebook for BBS and as built TMs</t>
  </si>
  <si>
    <t>LIGO-E1300128-v5</t>
  </si>
  <si>
    <t>Ray coordinates from Zemax</t>
  </si>
  <si>
    <t>LIGO-E1900255</t>
  </si>
  <si>
    <t>**</t>
  </si>
  <si>
    <t>Values recomended by the Mathematica notebook for old BS and older TMs. Keeping these numbers for Zemax until SR and RP optics will be decided to move</t>
  </si>
  <si>
    <t>***</t>
  </si>
  <si>
    <t>OPTIC</t>
  </si>
  <si>
    <t>WEDGE, °</t>
  </si>
  <si>
    <t>OPTIC OD</t>
  </si>
  <si>
    <t>OPTIC thickness</t>
  </si>
  <si>
    <t>OPTIC ANGLE, °</t>
  </si>
  <si>
    <t>ROC, m</t>
  </si>
  <si>
    <t>DCC OPTIC</t>
  </si>
  <si>
    <t xml:space="preserve">SUS </t>
  </si>
  <si>
    <t>2W</t>
  </si>
  <si>
    <t>20W</t>
  </si>
  <si>
    <t>STAY CLEAR</t>
  </si>
  <si>
    <t>BAFFLE ID</t>
  </si>
  <si>
    <t>BAF DCC</t>
  </si>
  <si>
    <t xml:space="preserve"> horizontal</t>
  </si>
  <si>
    <t>vertical</t>
  </si>
  <si>
    <t>thick side</t>
  </si>
  <si>
    <t>mm</t>
  </si>
  <si>
    <t>at max, mm</t>
  </si>
  <si>
    <t>at center, mm</t>
  </si>
  <si>
    <t>Pitch</t>
  </si>
  <si>
    <t>Yaw</t>
  </si>
  <si>
    <t>HR</t>
  </si>
  <si>
    <t>AR</t>
  </si>
  <si>
    <t>X, mm</t>
  </si>
  <si>
    <t>Y, mm</t>
  </si>
  <si>
    <t>ITMX 04</t>
  </si>
  <si>
    <t>down</t>
  </si>
  <si>
    <r>
      <rPr>
        <u/>
        <sz val="10"/>
        <color rgb="FF1155CC"/>
        <rFont val="Arial"/>
      </rPr>
      <t>D080657</t>
    </r>
  </si>
  <si>
    <t>ITMY 08</t>
  </si>
  <si>
    <r>
      <rPr>
        <u/>
        <sz val="10"/>
        <color rgb="FF1155CC"/>
        <rFont val="Arial"/>
      </rPr>
      <t>D080657</t>
    </r>
  </si>
  <si>
    <t>ETMX 08</t>
  </si>
  <si>
    <r>
      <rPr>
        <u/>
        <sz val="10"/>
        <color rgb="FF1155CC"/>
        <rFont val="Arial"/>
      </rPr>
      <t>D080658</t>
    </r>
  </si>
  <si>
    <t>ETMY 07</t>
  </si>
  <si>
    <r>
      <rPr>
        <u/>
        <sz val="10"/>
        <color rgb="FF1155CC"/>
        <rFont val="Arial"/>
      </rPr>
      <t>D080658</t>
    </r>
  </si>
  <si>
    <t>CPX 06</t>
  </si>
  <si>
    <t>-Y</t>
  </si>
  <si>
    <r>
      <rPr>
        <u/>
        <sz val="10"/>
        <color rgb="FF1155CC"/>
        <rFont val="Arial"/>
      </rPr>
      <t>D1000979</t>
    </r>
  </si>
  <si>
    <t>CPY 03</t>
  </si>
  <si>
    <t>-X</t>
  </si>
  <si>
    <r>
      <rPr>
        <u/>
        <sz val="10"/>
        <color rgb="FF1155CC"/>
        <rFont val="Arial"/>
      </rPr>
      <t>D1000979</t>
    </r>
  </si>
  <si>
    <t>BS 02</t>
  </si>
  <si>
    <t>+X, +Y</t>
  </si>
  <si>
    <r>
      <rPr>
        <u/>
        <sz val="10"/>
        <color rgb="FF1155CC"/>
        <rFont val="Arial"/>
      </rPr>
      <t>D080660</t>
    </r>
  </si>
  <si>
    <t>BBS 02</t>
  </si>
  <si>
    <r>
      <rPr>
        <u/>
        <sz val="10"/>
        <color rgb="FF1155CC"/>
        <rFont val="Arial"/>
      </rPr>
      <t>D1900151</t>
    </r>
  </si>
  <si>
    <t>PR3 03</t>
  </si>
  <si>
    <r>
      <rPr>
        <u/>
        <sz val="10"/>
        <color rgb="FF1155CC"/>
        <rFont val="Arial"/>
      </rPr>
      <t>D080662</t>
    </r>
  </si>
  <si>
    <t>PR2 02</t>
  </si>
  <si>
    <r>
      <rPr>
        <u/>
        <sz val="10"/>
        <color rgb="FF1155CC"/>
        <rFont val="Arial"/>
      </rPr>
      <t>D0901176</t>
    </r>
  </si>
  <si>
    <t>PRM 02</t>
  </si>
  <si>
    <r>
      <rPr>
        <u/>
        <sz val="10"/>
        <color rgb="FF1155CC"/>
        <rFont val="Arial"/>
      </rPr>
      <t>D0901172</t>
    </r>
  </si>
  <si>
    <t>SR3 01</t>
  </si>
  <si>
    <r>
      <rPr>
        <u/>
        <sz val="10"/>
        <color rgb="FF1155CC"/>
        <rFont val="Arial"/>
      </rPr>
      <t>D080664</t>
    </r>
  </si>
  <si>
    <t>SR2 04</t>
  </si>
  <si>
    <r>
      <rPr>
        <u/>
        <sz val="10"/>
        <color rgb="FF1155CC"/>
        <rFont val="Arial"/>
      </rPr>
      <t>D0901178</t>
    </r>
  </si>
  <si>
    <t>SRM 03</t>
  </si>
  <si>
    <r>
      <rPr>
        <u/>
        <sz val="10"/>
        <color rgb="FF1155CC"/>
        <rFont val="Arial"/>
      </rPr>
      <t>D0901174</t>
    </r>
  </si>
  <si>
    <r>
      <rPr>
        <b/>
        <sz val="10"/>
        <color rgb="FF000000"/>
        <rFont val="Arial"/>
      </rPr>
      <t xml:space="preserve">*MATHEMATICA </t>
    </r>
    <r>
      <rPr>
        <b/>
        <u/>
        <sz val="10"/>
        <color rgb="FF1155CC"/>
        <rFont val="Arial"/>
      </rPr>
      <t>E1300128-v5</t>
    </r>
  </si>
  <si>
    <t>**ZEMAX E1900274-v7</t>
  </si>
  <si>
    <r>
      <rPr>
        <b/>
        <sz val="10"/>
        <rFont val="Arial"/>
      </rPr>
      <t xml:space="preserve">***ZEMAX </t>
    </r>
    <r>
      <rPr>
        <b/>
        <u/>
        <sz val="10"/>
        <color rgb="FF1155CC"/>
        <rFont val="Arial"/>
      </rPr>
      <t>E1900274-v8</t>
    </r>
  </si>
  <si>
    <t>GEOMETRICAL CENTER COORDINATES, mm</t>
  </si>
  <si>
    <t>RAY COORDINATES, mm</t>
  </si>
  <si>
    <t>CAD GLOBAL</t>
  </si>
  <si>
    <t>CAD CHAMBER LOCAL</t>
  </si>
  <si>
    <t>FARO</t>
  </si>
  <si>
    <t>CHAMBER</t>
  </si>
  <si>
    <t>X</t>
  </si>
  <si>
    <t>Y</t>
  </si>
  <si>
    <t>Z</t>
  </si>
  <si>
    <t>ITMX-HR (p9)</t>
  </si>
  <si>
    <t>LBSC3</t>
  </si>
  <si>
    <t>ITMX-AR (p10)</t>
  </si>
  <si>
    <t>ITMX-CP (p11)</t>
  </si>
  <si>
    <t>ITMX-CP (p12)</t>
  </si>
  <si>
    <t>-</t>
  </si>
  <si>
    <t>LBSC2</t>
  </si>
  <si>
    <t>PR3 (p6)</t>
  </si>
  <si>
    <t>LHAM2</t>
  </si>
  <si>
    <t>PR2 (p14)</t>
  </si>
  <si>
    <t>LHAM3</t>
  </si>
  <si>
    <t>PRM (p15)</t>
  </si>
  <si>
    <t>ITMY-HR (p1)</t>
  </si>
  <si>
    <t>LBSC1</t>
  </si>
  <si>
    <t>ITMY-AR (p2)</t>
  </si>
  <si>
    <t>ITMY-CP (p3)</t>
  </si>
  <si>
    <t>ITMY-CP (p4)</t>
  </si>
  <si>
    <t>BS HR</t>
  </si>
  <si>
    <t>BS AR</t>
  </si>
  <si>
    <t>BS ARS</t>
  </si>
  <si>
    <t>BS ARX</t>
  </si>
  <si>
    <t>BBS HR (p5)</t>
  </si>
  <si>
    <t>BBS AR</t>
  </si>
  <si>
    <t>BSS ARS (p7)</t>
  </si>
  <si>
    <t>BBS ARX (p13)</t>
  </si>
  <si>
    <t>SR3 (p17)</t>
  </si>
  <si>
    <t>LHAM5</t>
  </si>
  <si>
    <t>SR2 (p16)</t>
  </si>
  <si>
    <t>LHAM4</t>
  </si>
  <si>
    <t>SRM (p8)</t>
  </si>
  <si>
    <t>MC1</t>
  </si>
  <si>
    <t>MC2</t>
  </si>
  <si>
    <t>MC3</t>
  </si>
  <si>
    <t>OUTPUT FARADAY IN</t>
  </si>
  <si>
    <t>OUTPUT FARADAY OUT</t>
  </si>
  <si>
    <t>ISC STEERING MIRROR</t>
  </si>
  <si>
    <t>LHAM6</t>
  </si>
  <si>
    <t>ETMX</t>
  </si>
  <si>
    <t>LBSC4</t>
  </si>
  <si>
    <t>ETMY</t>
  </si>
  <si>
    <t>LBSC5</t>
  </si>
  <si>
    <t>distance</t>
  </si>
  <si>
    <t>index</t>
  </si>
  <si>
    <t>optical path</t>
  </si>
  <si>
    <t>average length</t>
  </si>
  <si>
    <t>Schnupp</t>
  </si>
  <si>
    <t>design length</t>
  </si>
  <si>
    <t>ACTUAL SPACING</t>
  </si>
  <si>
    <t>POWER RECYCLING CAVITY</t>
  </si>
  <si>
    <t>Y-ARM</t>
  </si>
  <si>
    <t>ITMY (p1-p2)</t>
  </si>
  <si>
    <t>ITMY - CPY (p2-p3)</t>
  </si>
  <si>
    <t>CPY (p3-p4)</t>
  </si>
  <si>
    <t>CPY - BBS HR (p4-p5)</t>
  </si>
  <si>
    <t>BBS HR - PR3 (p5-p6)</t>
  </si>
  <si>
    <t>PR3 ro PR2 (p6-p14)</t>
  </si>
  <si>
    <t>PR2 to PRM (p14-p15)</t>
  </si>
  <si>
    <t>X-ARM</t>
  </si>
  <si>
    <t>ITMX (p9-p10)</t>
  </si>
  <si>
    <t>ITMX- CPX (p10-p11)</t>
  </si>
  <si>
    <t>CPX (p11-p12)</t>
  </si>
  <si>
    <t>CPX - BBS (p12-p13)</t>
  </si>
  <si>
    <t>BBS (p13-p5)</t>
  </si>
  <si>
    <t>SIGNAL RECYCLING CAVITY</t>
  </si>
  <si>
    <t>BBS (p5-p7)</t>
  </si>
  <si>
    <t>BBS - SR3 (p7-p17)</t>
  </si>
  <si>
    <t>SR3 - SR2 (p17-p16)</t>
  </si>
  <si>
    <t>SR2 - SRM (p16-p8)</t>
  </si>
  <si>
    <t>PRC length</t>
  </si>
  <si>
    <t>SRC length</t>
  </si>
  <si>
    <t>LHAM1</t>
  </si>
  <si>
    <t>LHAM7</t>
  </si>
  <si>
    <t>LHAM8</t>
  </si>
  <si>
    <r>
      <rPr>
        <u/>
        <sz val="10"/>
        <color rgb="FF1155CC"/>
        <rFont val="Arial"/>
      </rPr>
      <t>D0902216</t>
    </r>
    <r>
      <rPr>
        <sz val="10"/>
        <color rgb="FF000000"/>
        <rFont val="Arial"/>
        <scheme val="minor"/>
      </rPr>
      <t xml:space="preserve"> L1 COC Ray Coordinates</t>
    </r>
  </si>
  <si>
    <r>
      <rPr>
        <b/>
        <i/>
        <sz val="16"/>
        <color rgb="FFB7B7B7"/>
        <rFont val="Arial"/>
      </rPr>
      <t xml:space="preserve">GRAY ITALIC FONT - </t>
    </r>
    <r>
      <rPr>
        <b/>
        <i/>
        <sz val="16"/>
        <color rgb="FFCC0000"/>
        <rFont val="Arial"/>
      </rPr>
      <t>NUMBERS ARE NOT YET VERFIED! PLEASE DO NOT USE!</t>
    </r>
  </si>
  <si>
    <t>WEDGE</t>
  </si>
  <si>
    <r>
      <rPr>
        <b/>
        <sz val="10"/>
        <rFont val="Arial"/>
      </rPr>
      <t xml:space="preserve">OPTIC ANGLE </t>
    </r>
    <r>
      <rPr>
        <b/>
        <u/>
        <sz val="10"/>
        <color rgb="FF1155CC"/>
        <rFont val="Arial"/>
      </rPr>
      <t>LIGO-E2200033</t>
    </r>
    <r>
      <rPr>
        <b/>
        <sz val="10"/>
        <rFont val="Arial"/>
      </rPr>
      <t>,°</t>
    </r>
  </si>
  <si>
    <t>ZM1</t>
  </si>
  <si>
    <t>ZM2</t>
  </si>
  <si>
    <t>ZM3</t>
  </si>
  <si>
    <t>ZM4</t>
  </si>
  <si>
    <t>ZM5</t>
  </si>
  <si>
    <t>ZM6</t>
  </si>
  <si>
    <t xml:space="preserve">FC1 </t>
  </si>
  <si>
    <t>FC2</t>
  </si>
  <si>
    <r>
      <rPr>
        <b/>
        <sz val="10"/>
        <rFont val="Arial"/>
      </rPr>
      <t xml:space="preserve">*ZEMAX </t>
    </r>
    <r>
      <rPr>
        <b/>
        <u/>
        <sz val="10"/>
        <color rgb="FF1155CC"/>
        <rFont val="Arial"/>
      </rPr>
      <t>E2200033-v6</t>
    </r>
  </si>
  <si>
    <t>CAMBER REFERENCE, mm</t>
  </si>
  <si>
    <t>ZM1 HR</t>
  </si>
  <si>
    <t>ZM2 HR</t>
  </si>
  <si>
    <t>ZM3 HR</t>
  </si>
  <si>
    <t>ZM4 HR</t>
  </si>
  <si>
    <t>ZM5 HR</t>
  </si>
  <si>
    <t>ZM6 HR</t>
  </si>
  <si>
    <t>FC1 HR</t>
  </si>
  <si>
    <t>FC1 AR</t>
  </si>
  <si>
    <t>FC2 HR</t>
  </si>
  <si>
    <t>FC2 AR</t>
  </si>
  <si>
    <t>OPTIC ANGLE</t>
  </si>
  <si>
    <t xml:space="preserve">ROC </t>
  </si>
  <si>
    <t>OMA1</t>
  </si>
  <si>
    <t>OMA2</t>
  </si>
  <si>
    <t>OMA3</t>
  </si>
  <si>
    <t>OMB1</t>
  </si>
  <si>
    <t>OMB2</t>
  </si>
  <si>
    <t>OMB3</t>
  </si>
  <si>
    <t>OM0</t>
  </si>
  <si>
    <t>LO1</t>
  </si>
  <si>
    <t>LO2</t>
  </si>
  <si>
    <t>LO3</t>
  </si>
  <si>
    <t>OBS</t>
  </si>
  <si>
    <t>ZEMAX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</si>
</sst>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0"/>
    <numFmt numFmtId="165" formatCode="0.0000"/>
    <numFmt numFmtId="166" formatCode="#,##0.000000"/>
    <numFmt numFmtId="167" formatCode="0.000"/>
    <numFmt numFmtId="168" formatCode="0.0"/>
    <numFmt numFmtId="169" formatCode="#,##0.000"/>
  </numFmts>
  <fonts count="50" x14ac:knownFonts="1">
    <font>
      <sz val="10"/>
      <color rgb="FF000000"/>
      <name val="Arial"/>
      <scheme val="minor"/>
    </font>
    <font>
      <u/>
      <sz val="10"/>
      <color rgb="FF000000"/>
      <name val="Arial"/>
    </font>
    <font>
      <i/>
      <sz val="10"/>
      <color rgb="FFB7B7B7"/>
      <name val="Arial"/>
      <scheme val="minor"/>
    </font>
    <font>
      <i/>
      <sz val="10"/>
      <color rgb="FFB7B7B7"/>
      <name val="Arial"/>
    </font>
    <font>
      <sz val="10"/>
      <color rgb="FF000000"/>
      <name val="Arial"/>
    </font>
    <font>
      <sz val="10"/>
      <color rgb="FF000000"/>
      <name val="Arial"/>
      <scheme val="minor"/>
    </font>
    <font>
      <i/>
      <sz val="16"/>
      <color rgb="FFB7B7B7"/>
      <name val="Arial"/>
      <scheme val="minor"/>
    </font>
    <font>
      <sz val="10"/>
      <color theme="1"/>
      <name val="Arial"/>
    </font>
    <font>
      <i/>
      <sz val="10"/>
      <color theme="1"/>
      <name val="Arial"/>
    </font>
    <font>
      <i/>
      <u/>
      <sz val="10"/>
      <color rgb="FF0000FF"/>
      <name val="Arial"/>
    </font>
    <font>
      <u/>
      <sz val="10"/>
      <color rgb="FF0000FF"/>
      <name val="Arial"/>
    </font>
    <font>
      <i/>
      <u/>
      <sz val="10"/>
      <color rgb="FF0000FF"/>
      <name val="Arial"/>
    </font>
    <font>
      <b/>
      <sz val="10"/>
      <color theme="1"/>
      <name val="Arial"/>
    </font>
    <font>
      <b/>
      <i/>
      <sz val="10"/>
      <color rgb="FF000000"/>
      <name val="Arial"/>
    </font>
    <font>
      <sz val="10"/>
      <name val="Arial"/>
    </font>
    <font>
      <b/>
      <i/>
      <sz val="10"/>
      <color rgb="FF000000"/>
      <name val="Arial"/>
      <scheme val="minor"/>
    </font>
    <font>
      <b/>
      <i/>
      <sz val="8"/>
      <color rgb="FF000000"/>
      <name val="Arial"/>
      <scheme val="minor"/>
    </font>
    <font>
      <i/>
      <sz val="10"/>
      <color rgb="FF000000"/>
      <name val="Arial"/>
      <scheme val="minor"/>
    </font>
    <font>
      <i/>
      <sz val="10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i/>
      <sz val="10"/>
      <color rgb="FF000000"/>
      <name val="Arial"/>
    </font>
    <font>
      <sz val="10"/>
      <color rgb="FFCCCCCC"/>
      <name val="Arial"/>
    </font>
    <font>
      <sz val="10"/>
      <color rgb="FFCCCCCC"/>
      <name val="Arial"/>
      <scheme val="minor"/>
    </font>
    <font>
      <sz val="10"/>
      <color theme="1"/>
      <name val="Arial"/>
    </font>
    <font>
      <sz val="10"/>
      <color rgb="FFB7B7B7"/>
      <name val="Arial"/>
      <scheme val="minor"/>
    </font>
    <font>
      <sz val="10"/>
      <color rgb="FFB7B7B7"/>
      <name val="Arial"/>
    </font>
    <font>
      <sz val="11"/>
      <color rgb="FF000000"/>
      <name val="Calibri"/>
    </font>
    <font>
      <b/>
      <u/>
      <sz val="10"/>
      <color rgb="FF000000"/>
      <name val="Arial"/>
    </font>
    <font>
      <b/>
      <sz val="10"/>
      <color theme="1"/>
      <name val="Arial"/>
      <scheme val="minor"/>
    </font>
    <font>
      <b/>
      <u/>
      <sz val="10"/>
      <color rgb="FF0000FF"/>
      <name val="Arial"/>
    </font>
    <font>
      <i/>
      <sz val="10"/>
      <color rgb="FFCCCCCC"/>
      <name val="Arial"/>
    </font>
    <font>
      <i/>
      <sz val="10"/>
      <color rgb="FFCCCCCC"/>
      <name val="Arial"/>
      <scheme val="minor"/>
    </font>
    <font>
      <sz val="10"/>
      <color rgb="FF000000"/>
      <name val="Arial"/>
    </font>
    <font>
      <i/>
      <sz val="11"/>
      <color rgb="FFCCCCCC"/>
      <name val="Calibri"/>
    </font>
    <font>
      <sz val="11"/>
      <color rgb="FF3F3F76"/>
      <name val="Calibri"/>
    </font>
    <font>
      <sz val="11"/>
      <color rgb="FF006100"/>
      <name val="Calibri"/>
    </font>
    <font>
      <b/>
      <i/>
      <sz val="10"/>
      <color rgb="FFCCCCCC"/>
      <name val="Arial"/>
    </font>
    <font>
      <b/>
      <i/>
      <sz val="10"/>
      <color rgb="FF000000"/>
      <name val="Arial"/>
    </font>
    <font>
      <i/>
      <sz val="10"/>
      <color rgb="FF000000"/>
      <name val="Arial"/>
    </font>
    <font>
      <i/>
      <sz val="10"/>
      <color rgb="FF999999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u/>
      <sz val="10"/>
      <color rgb="FF0000FF"/>
      <name val="Arial"/>
    </font>
    <font>
      <b/>
      <u/>
      <sz val="10"/>
      <color rgb="FF0000FF"/>
      <name val="Arial"/>
    </font>
    <font>
      <u/>
      <sz val="10"/>
      <color rgb="FF1155CC"/>
      <name val="Arial"/>
    </font>
    <font>
      <b/>
      <i/>
      <sz val="16"/>
      <color rgb="FFB7B7B7"/>
      <name val="Arial"/>
    </font>
    <font>
      <b/>
      <i/>
      <sz val="16"/>
      <color rgb="FFCC0000"/>
      <name val="Arial"/>
    </font>
    <font>
      <b/>
      <u/>
      <sz val="10"/>
      <color rgb="FF1155CC"/>
      <name val="Arial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DAF1CF"/>
        <bgColor rgb="FFDAF1CF"/>
      </patternFill>
    </fill>
    <fill>
      <patternFill patternType="solid">
        <fgColor rgb="FFF8E9BC"/>
        <bgColor rgb="FFF8E9BC"/>
      </patternFill>
    </fill>
    <fill>
      <patternFill patternType="solid">
        <fgColor rgb="FFC9DAF8"/>
        <bgColor rgb="FFC9DAF8"/>
      </patternFill>
    </fill>
    <fill>
      <patternFill patternType="solid">
        <fgColor rgb="FFFFC2A6"/>
        <bgColor rgb="FFFFC2A6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3" fillId="0" borderId="0" xfId="0" applyFont="1"/>
    <xf numFmtId="14" fontId="4" fillId="0" borderId="0" xfId="0" applyNumberFormat="1" applyFont="1"/>
    <xf numFmtId="164" fontId="2" fillId="0" borderId="0" xfId="0" applyNumberFormat="1" applyFont="1"/>
    <xf numFmtId="0" fontId="5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0" fontId="7" fillId="2" borderId="0" xfId="0" applyFont="1" applyFill="1"/>
    <xf numFmtId="0" fontId="9" fillId="0" borderId="0" xfId="0" applyFont="1"/>
    <xf numFmtId="0" fontId="7" fillId="3" borderId="0" xfId="0" applyFont="1" applyFill="1"/>
    <xf numFmtId="0" fontId="10" fillId="0" borderId="0" xfId="0" applyFont="1"/>
    <xf numFmtId="0" fontId="11" fillId="0" borderId="0" xfId="0" applyFont="1"/>
    <xf numFmtId="0" fontId="7" fillId="4" borderId="0" xfId="0" applyFont="1" applyFill="1"/>
    <xf numFmtId="0" fontId="15" fillId="0" borderId="5" xfId="0" applyFont="1" applyBorder="1"/>
    <xf numFmtId="0" fontId="16" fillId="0" borderId="5" xfId="0" applyFont="1" applyBorder="1" applyAlignment="1">
      <alignment vertical="center"/>
    </xf>
    <xf numFmtId="0" fontId="17" fillId="0" borderId="0" xfId="0" applyFont="1"/>
    <xf numFmtId="0" fontId="13" fillId="0" borderId="5" xfId="0" applyFont="1" applyBorder="1"/>
    <xf numFmtId="0" fontId="18" fillId="0" borderId="5" xfId="0" applyFont="1" applyBorder="1"/>
    <xf numFmtId="0" fontId="17" fillId="0" borderId="5" xfId="0" applyFont="1" applyBorder="1"/>
    <xf numFmtId="164" fontId="15" fillId="0" borderId="5" xfId="0" applyNumberFormat="1" applyFont="1" applyBorder="1"/>
    <xf numFmtId="0" fontId="19" fillId="0" borderId="5" xfId="0" applyFont="1" applyBorder="1"/>
    <xf numFmtId="14" fontId="4" fillId="0" borderId="5" xfId="0" applyNumberFormat="1" applyFont="1" applyBorder="1"/>
    <xf numFmtId="2" fontId="3" fillId="0" borderId="5" xfId="0" applyNumberFormat="1" applyFont="1" applyBorder="1"/>
    <xf numFmtId="165" fontId="19" fillId="0" borderId="5" xfId="0" applyNumberFormat="1" applyFont="1" applyBorder="1"/>
    <xf numFmtId="0" fontId="4" fillId="0" borderId="5" xfId="0" applyFont="1" applyBorder="1"/>
    <xf numFmtId="4" fontId="19" fillId="0" borderId="5" xfId="0" applyNumberFormat="1" applyFont="1" applyBorder="1"/>
    <xf numFmtId="164" fontId="19" fillId="0" borderId="5" xfId="0" applyNumberFormat="1" applyFont="1" applyBorder="1"/>
    <xf numFmtId="166" fontId="19" fillId="0" borderId="5" xfId="0" applyNumberFormat="1" applyFont="1" applyBorder="1"/>
    <xf numFmtId="164" fontId="5" fillId="2" borderId="5" xfId="0" applyNumberFormat="1" applyFont="1" applyFill="1" applyBorder="1"/>
    <xf numFmtId="166" fontId="17" fillId="2" borderId="5" xfId="0" applyNumberFormat="1" applyFont="1" applyFill="1" applyBorder="1"/>
    <xf numFmtId="4" fontId="5" fillId="0" borderId="5" xfId="0" applyNumberFormat="1" applyFont="1" applyBorder="1"/>
    <xf numFmtId="4" fontId="2" fillId="0" borderId="5" xfId="0" applyNumberFormat="1" applyFont="1" applyBorder="1"/>
    <xf numFmtId="0" fontId="20" fillId="0" borderId="5" xfId="0" applyFont="1" applyBorder="1"/>
    <xf numFmtId="0" fontId="2" fillId="0" borderId="5" xfId="0" applyFont="1" applyBorder="1"/>
    <xf numFmtId="2" fontId="4" fillId="0" borderId="5" xfId="0" applyNumberFormat="1" applyFont="1" applyBorder="1"/>
    <xf numFmtId="165" fontId="4" fillId="0" borderId="5" xfId="0" applyNumberFormat="1" applyFont="1" applyBorder="1"/>
    <xf numFmtId="164" fontId="5" fillId="0" borderId="5" xfId="0" applyNumberFormat="1" applyFont="1" applyBorder="1"/>
    <xf numFmtId="166" fontId="5" fillId="0" borderId="5" xfId="0" applyNumberFormat="1" applyFont="1" applyBorder="1"/>
    <xf numFmtId="0" fontId="5" fillId="0" borderId="5" xfId="0" applyFont="1" applyBorder="1"/>
    <xf numFmtId="165" fontId="3" fillId="0" borderId="5" xfId="0" applyNumberFormat="1" applyFont="1" applyBorder="1"/>
    <xf numFmtId="0" fontId="21" fillId="0" borderId="5" xfId="0" quotePrefix="1" applyFont="1" applyBorder="1"/>
    <xf numFmtId="164" fontId="5" fillId="3" borderId="5" xfId="0" applyNumberFormat="1" applyFont="1" applyFill="1" applyBorder="1"/>
    <xf numFmtId="165" fontId="22" fillId="0" borderId="5" xfId="0" applyNumberFormat="1" applyFont="1" applyBorder="1"/>
    <xf numFmtId="0" fontId="4" fillId="0" borderId="5" xfId="0" quotePrefix="1" applyFont="1" applyBorder="1"/>
    <xf numFmtId="164" fontId="19" fillId="3" borderId="5" xfId="0" applyNumberFormat="1" applyFont="1" applyFill="1" applyBorder="1"/>
    <xf numFmtId="166" fontId="19" fillId="3" borderId="5" xfId="0" applyNumberFormat="1" applyFont="1" applyFill="1" applyBorder="1"/>
    <xf numFmtId="4" fontId="23" fillId="0" borderId="5" xfId="0" applyNumberFormat="1" applyFont="1" applyBorder="1"/>
    <xf numFmtId="0" fontId="23" fillId="0" borderId="5" xfId="0" applyFont="1" applyBorder="1"/>
    <xf numFmtId="0" fontId="23" fillId="0" borderId="0" xfId="0" applyFont="1"/>
    <xf numFmtId="0" fontId="24" fillId="0" borderId="5" xfId="0" applyFont="1" applyBorder="1"/>
    <xf numFmtId="165" fontId="24" fillId="0" borderId="5" xfId="0" applyNumberFormat="1" applyFont="1" applyBorder="1"/>
    <xf numFmtId="167" fontId="5" fillId="0" borderId="5" xfId="0" applyNumberFormat="1" applyFont="1" applyBorder="1"/>
    <xf numFmtId="166" fontId="5" fillId="3" borderId="5" xfId="0" applyNumberFormat="1" applyFont="1" applyFill="1" applyBorder="1"/>
    <xf numFmtId="4" fontId="25" fillId="0" borderId="5" xfId="0" applyNumberFormat="1" applyFont="1" applyBorder="1"/>
    <xf numFmtId="0" fontId="25" fillId="0" borderId="5" xfId="0" applyFont="1" applyBorder="1"/>
    <xf numFmtId="0" fontId="25" fillId="0" borderId="0" xfId="0" applyFont="1"/>
    <xf numFmtId="167" fontId="4" fillId="0" borderId="5" xfId="0" applyNumberFormat="1" applyFont="1" applyBorder="1"/>
    <xf numFmtId="165" fontId="26" fillId="0" borderId="5" xfId="0" applyNumberFormat="1" applyFont="1" applyBorder="1"/>
    <xf numFmtId="4" fontId="27" fillId="0" borderId="5" xfId="0" applyNumberFormat="1" applyFont="1" applyBorder="1" applyAlignment="1">
      <alignment horizontal="right"/>
    </xf>
    <xf numFmtId="164" fontId="27" fillId="0" borderId="5" xfId="0" applyNumberFormat="1" applyFont="1" applyBorder="1" applyAlignment="1">
      <alignment horizontal="right"/>
    </xf>
    <xf numFmtId="167" fontId="19" fillId="0" borderId="5" xfId="0" applyNumberFormat="1" applyFont="1" applyBorder="1"/>
    <xf numFmtId="0" fontId="26" fillId="0" borderId="5" xfId="0" applyFont="1" applyBorder="1"/>
    <xf numFmtId="168" fontId="26" fillId="0" borderId="5" xfId="0" applyNumberFormat="1" applyFont="1" applyBorder="1"/>
    <xf numFmtId="164" fontId="25" fillId="0" borderId="5" xfId="0" applyNumberFormat="1" applyFont="1" applyBorder="1"/>
    <xf numFmtId="166" fontId="25" fillId="0" borderId="5" xfId="0" applyNumberFormat="1" applyFont="1" applyBorder="1"/>
    <xf numFmtId="14" fontId="26" fillId="0" borderId="0" xfId="0" applyNumberFormat="1" applyFont="1"/>
    <xf numFmtId="0" fontId="26" fillId="0" borderId="0" xfId="0" applyFont="1"/>
    <xf numFmtId="164" fontId="25" fillId="0" borderId="0" xfId="0" applyNumberFormat="1" applyFont="1"/>
    <xf numFmtId="164" fontId="19" fillId="0" borderId="0" xfId="0" applyNumberFormat="1" applyFont="1"/>
    <xf numFmtId="0" fontId="12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19" fillId="0" borderId="5" xfId="0" applyFont="1" applyBorder="1" applyAlignment="1">
      <alignment horizontal="center"/>
    </xf>
    <xf numFmtId="0" fontId="12" fillId="0" borderId="7" xfId="0" applyFont="1" applyBorder="1"/>
    <xf numFmtId="164" fontId="12" fillId="0" borderId="5" xfId="0" applyNumberFormat="1" applyFont="1" applyBorder="1" applyAlignment="1">
      <alignment horizontal="center"/>
    </xf>
    <xf numFmtId="0" fontId="4" fillId="0" borderId="8" xfId="0" applyFont="1" applyBorder="1"/>
    <xf numFmtId="166" fontId="19" fillId="2" borderId="5" xfId="0" applyNumberFormat="1" applyFont="1" applyFill="1" applyBorder="1"/>
    <xf numFmtId="164" fontId="21" fillId="4" borderId="5" xfId="0" applyNumberFormat="1" applyFont="1" applyFill="1" applyBorder="1"/>
    <xf numFmtId="166" fontId="21" fillId="4" borderId="5" xfId="0" applyNumberFormat="1" applyFont="1" applyFill="1" applyBorder="1"/>
    <xf numFmtId="166" fontId="7" fillId="2" borderId="5" xfId="0" applyNumberFormat="1" applyFont="1" applyFill="1" applyBorder="1"/>
    <xf numFmtId="168" fontId="31" fillId="0" borderId="5" xfId="0" applyNumberFormat="1" applyFont="1" applyBorder="1"/>
    <xf numFmtId="0" fontId="31" fillId="0" borderId="5" xfId="0" applyFont="1" applyBorder="1" applyAlignment="1">
      <alignment horizontal="center"/>
    </xf>
    <xf numFmtId="0" fontId="32" fillId="0" borderId="5" xfId="0" applyFont="1" applyBorder="1"/>
    <xf numFmtId="0" fontId="32" fillId="0" borderId="0" xfId="0" applyFont="1"/>
    <xf numFmtId="166" fontId="7" fillId="0" borderId="5" xfId="0" applyNumberFormat="1" applyFont="1" applyBorder="1"/>
    <xf numFmtId="164" fontId="19" fillId="4" borderId="5" xfId="0" applyNumberFormat="1" applyFont="1" applyFill="1" applyBorder="1"/>
    <xf numFmtId="166" fontId="19" fillId="4" borderId="5" xfId="0" applyNumberFormat="1" applyFont="1" applyFill="1" applyBorder="1"/>
    <xf numFmtId="166" fontId="7" fillId="3" borderId="5" xfId="0" applyNumberFormat="1" applyFont="1" applyFill="1" applyBorder="1"/>
    <xf numFmtId="166" fontId="19" fillId="0" borderId="5" xfId="0" applyNumberFormat="1" applyFont="1" applyBorder="1" applyAlignment="1">
      <alignment horizontal="center"/>
    </xf>
    <xf numFmtId="164" fontId="4" fillId="4" borderId="5" xfId="0" applyNumberFormat="1" applyFont="1" applyFill="1" applyBorder="1"/>
    <xf numFmtId="166" fontId="4" fillId="4" borderId="5" xfId="0" applyNumberFormat="1" applyFont="1" applyFill="1" applyBorder="1"/>
    <xf numFmtId="166" fontId="19" fillId="4" borderId="5" xfId="0" applyNumberFormat="1" applyFont="1" applyFill="1" applyBorder="1" applyAlignment="1">
      <alignment horizontal="center"/>
    </xf>
    <xf numFmtId="0" fontId="31" fillId="0" borderId="5" xfId="0" applyFont="1" applyBorder="1"/>
    <xf numFmtId="164" fontId="31" fillId="0" borderId="5" xfId="0" applyNumberFormat="1" applyFont="1" applyBorder="1"/>
    <xf numFmtId="2" fontId="31" fillId="0" borderId="5" xfId="0" applyNumberFormat="1" applyFont="1" applyBorder="1"/>
    <xf numFmtId="0" fontId="21" fillId="0" borderId="5" xfId="0" applyFont="1" applyBorder="1"/>
    <xf numFmtId="166" fontId="33" fillId="2" borderId="5" xfId="0" applyNumberFormat="1" applyFont="1" applyFill="1" applyBorder="1" applyAlignment="1">
      <alignment horizontal="right"/>
    </xf>
    <xf numFmtId="168" fontId="34" fillId="0" borderId="5" xfId="0" applyNumberFormat="1" applyFont="1" applyBorder="1"/>
    <xf numFmtId="11" fontId="32" fillId="0" borderId="5" xfId="0" applyNumberFormat="1" applyFont="1" applyBorder="1"/>
    <xf numFmtId="166" fontId="4" fillId="2" borderId="5" xfId="0" applyNumberFormat="1" applyFont="1" applyFill="1" applyBorder="1"/>
    <xf numFmtId="166" fontId="4" fillId="0" borderId="5" xfId="0" applyNumberFormat="1" applyFont="1" applyBorder="1"/>
    <xf numFmtId="166" fontId="31" fillId="0" borderId="5" xfId="0" applyNumberFormat="1" applyFont="1" applyBorder="1"/>
    <xf numFmtId="168" fontId="4" fillId="0" borderId="5" xfId="0" applyNumberFormat="1" applyFont="1" applyBorder="1"/>
    <xf numFmtId="164" fontId="21" fillId="0" borderId="5" xfId="0" applyNumberFormat="1" applyFont="1" applyBorder="1" applyAlignment="1">
      <alignment horizontal="center"/>
    </xf>
    <xf numFmtId="166" fontId="21" fillId="0" borderId="5" xfId="0" applyNumberFormat="1" applyFont="1" applyBorder="1" applyAlignment="1">
      <alignment horizontal="center"/>
    </xf>
    <xf numFmtId="11" fontId="32" fillId="0" borderId="0" xfId="0" applyNumberFormat="1" applyFont="1"/>
    <xf numFmtId="168" fontId="24" fillId="0" borderId="5" xfId="0" applyNumberFormat="1" applyFont="1" applyBorder="1"/>
    <xf numFmtId="168" fontId="24" fillId="0" borderId="0" xfId="0" applyNumberFormat="1" applyFont="1"/>
    <xf numFmtId="0" fontId="24" fillId="0" borderId="5" xfId="0" applyFont="1" applyBorder="1" applyAlignment="1">
      <alignment horizontal="center"/>
    </xf>
    <xf numFmtId="164" fontId="22" fillId="0" borderId="5" xfId="0" applyNumberFormat="1" applyFont="1" applyBorder="1"/>
    <xf numFmtId="166" fontId="22" fillId="0" borderId="5" xfId="0" applyNumberFormat="1" applyFont="1" applyBorder="1"/>
    <xf numFmtId="166" fontId="19" fillId="3" borderId="5" xfId="0" applyNumberFormat="1" applyFont="1" applyFill="1" applyBorder="1" applyAlignment="1">
      <alignment horizontal="center"/>
    </xf>
    <xf numFmtId="168" fontId="35" fillId="0" borderId="0" xfId="0" applyNumberFormat="1" applyFont="1"/>
    <xf numFmtId="168" fontId="36" fillId="0" borderId="5" xfId="0" applyNumberFormat="1" applyFont="1" applyBorder="1"/>
    <xf numFmtId="168" fontId="35" fillId="0" borderId="5" xfId="0" applyNumberFormat="1" applyFont="1" applyBorder="1"/>
    <xf numFmtId="168" fontId="34" fillId="0" borderId="9" xfId="0" applyNumberFormat="1" applyFont="1" applyBorder="1"/>
    <xf numFmtId="168" fontId="34" fillId="0" borderId="10" xfId="0" applyNumberFormat="1" applyFont="1" applyBorder="1"/>
    <xf numFmtId="168" fontId="34" fillId="0" borderId="0" xfId="0" applyNumberFormat="1" applyFont="1"/>
    <xf numFmtId="0" fontId="31" fillId="0" borderId="0" xfId="0" applyFont="1"/>
    <xf numFmtId="168" fontId="31" fillId="0" borderId="0" xfId="0" applyNumberFormat="1" applyFont="1"/>
    <xf numFmtId="0" fontId="31" fillId="0" borderId="0" xfId="0" applyFont="1" applyAlignment="1">
      <alignment horizontal="center"/>
    </xf>
    <xf numFmtId="164" fontId="32" fillId="0" borderId="0" xfId="0" applyNumberFormat="1" applyFont="1"/>
    <xf numFmtId="0" fontId="37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38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0" fontId="13" fillId="0" borderId="6" xfId="0" applyFont="1" applyBorder="1"/>
    <xf numFmtId="0" fontId="31" fillId="0" borderId="6" xfId="0" applyFont="1" applyBorder="1"/>
    <xf numFmtId="164" fontId="31" fillId="0" borderId="6" xfId="0" applyNumberFormat="1" applyFont="1" applyBorder="1"/>
    <xf numFmtId="168" fontId="13" fillId="0" borderId="5" xfId="0" applyNumberFormat="1" applyFont="1" applyBorder="1"/>
    <xf numFmtId="168" fontId="21" fillId="0" borderId="5" xfId="0" applyNumberFormat="1" applyFont="1" applyBorder="1"/>
    <xf numFmtId="166" fontId="39" fillId="0" borderId="5" xfId="0" applyNumberFormat="1" applyFont="1" applyBorder="1" applyAlignment="1">
      <alignment horizontal="right"/>
    </xf>
    <xf numFmtId="164" fontId="21" fillId="0" borderId="5" xfId="0" applyNumberFormat="1" applyFont="1" applyBorder="1"/>
    <xf numFmtId="166" fontId="21" fillId="0" borderId="5" xfId="0" applyNumberFormat="1" applyFont="1" applyBorder="1"/>
    <xf numFmtId="167" fontId="21" fillId="0" borderId="5" xfId="0" applyNumberFormat="1" applyFont="1" applyBorder="1"/>
    <xf numFmtId="0" fontId="19" fillId="4" borderId="5" xfId="0" applyFont="1" applyFill="1" applyBorder="1"/>
    <xf numFmtId="167" fontId="31" fillId="0" borderId="5" xfId="0" applyNumberFormat="1" applyFont="1" applyBorder="1"/>
    <xf numFmtId="0" fontId="19" fillId="4" borderId="0" xfId="0" applyFont="1" applyFill="1"/>
    <xf numFmtId="168" fontId="21" fillId="0" borderId="1" xfId="0" applyNumberFormat="1" applyFont="1" applyBorder="1"/>
    <xf numFmtId="166" fontId="21" fillId="0" borderId="1" xfId="0" applyNumberFormat="1" applyFont="1" applyBorder="1"/>
    <xf numFmtId="168" fontId="31" fillId="0" borderId="1" xfId="0" applyNumberFormat="1" applyFont="1" applyBorder="1"/>
    <xf numFmtId="167" fontId="31" fillId="0" borderId="1" xfId="0" applyNumberFormat="1" applyFont="1" applyBorder="1"/>
    <xf numFmtId="164" fontId="21" fillId="4" borderId="1" xfId="0" applyNumberFormat="1" applyFont="1" applyFill="1" applyBorder="1"/>
    <xf numFmtId="168" fontId="21" fillId="4" borderId="1" xfId="0" applyNumberFormat="1" applyFont="1" applyFill="1" applyBorder="1"/>
    <xf numFmtId="164" fontId="13" fillId="4" borderId="1" xfId="0" applyNumberFormat="1" applyFont="1" applyFill="1" applyBorder="1"/>
    <xf numFmtId="0" fontId="31" fillId="0" borderId="1" xfId="0" applyFont="1" applyBorder="1"/>
    <xf numFmtId="164" fontId="37" fillId="0" borderId="7" xfId="0" applyNumberFormat="1" applyFont="1" applyBorder="1" applyAlignment="1">
      <alignment horizontal="center" wrapText="1"/>
    </xf>
    <xf numFmtId="0" fontId="37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38" fillId="0" borderId="1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 wrapText="1"/>
    </xf>
    <xf numFmtId="0" fontId="29" fillId="0" borderId="5" xfId="0" applyFont="1" applyBorder="1"/>
    <xf numFmtId="168" fontId="37" fillId="0" borderId="5" xfId="0" applyNumberFormat="1" applyFont="1" applyBorder="1"/>
    <xf numFmtId="166" fontId="40" fillId="4" borderId="5" xfId="0" applyNumberFormat="1" applyFont="1" applyFill="1" applyBorder="1"/>
    <xf numFmtId="164" fontId="29" fillId="4" borderId="5" xfId="0" applyNumberFormat="1" applyFont="1" applyFill="1" applyBorder="1"/>
    <xf numFmtId="0" fontId="41" fillId="0" borderId="5" xfId="0" applyFont="1" applyBorder="1"/>
    <xf numFmtId="4" fontId="29" fillId="4" borderId="5" xfId="0" applyNumberFormat="1" applyFont="1" applyFill="1" applyBorder="1"/>
    <xf numFmtId="0" fontId="37" fillId="0" borderId="5" xfId="0" applyFont="1" applyBorder="1"/>
    <xf numFmtId="0" fontId="42" fillId="0" borderId="7" xfId="0" applyFont="1" applyBorder="1" applyAlignment="1">
      <alignment horizontal="center"/>
    </xf>
    <xf numFmtId="164" fontId="42" fillId="0" borderId="7" xfId="0" applyNumberFormat="1" applyFont="1" applyBorder="1" applyAlignment="1">
      <alignment horizontal="center"/>
    </xf>
    <xf numFmtId="164" fontId="37" fillId="0" borderId="7" xfId="0" applyNumberFormat="1" applyFont="1" applyBorder="1" applyAlignment="1">
      <alignment horizontal="center"/>
    </xf>
    <xf numFmtId="0" fontId="37" fillId="0" borderId="7" xfId="0" applyFont="1" applyBorder="1" applyAlignment="1">
      <alignment horizontal="center"/>
    </xf>
    <xf numFmtId="0" fontId="31" fillId="0" borderId="5" xfId="0" applyFont="1" applyBorder="1" applyAlignment="1">
      <alignment horizontal="left"/>
    </xf>
    <xf numFmtId="164" fontId="31" fillId="5" borderId="5" xfId="0" applyNumberFormat="1" applyFont="1" applyFill="1" applyBorder="1"/>
    <xf numFmtId="164" fontId="19" fillId="5" borderId="5" xfId="0" applyNumberFormat="1" applyFont="1" applyFill="1" applyBorder="1"/>
    <xf numFmtId="0" fontId="21" fillId="0" borderId="5" xfId="0" applyFont="1" applyBorder="1" applyAlignment="1">
      <alignment horizontal="left"/>
    </xf>
    <xf numFmtId="0" fontId="43" fillId="0" borderId="0" xfId="0" applyFont="1"/>
    <xf numFmtId="0" fontId="7" fillId="0" borderId="5" xfId="0" applyFont="1" applyBorder="1"/>
    <xf numFmtId="167" fontId="24" fillId="0" borderId="5" xfId="0" applyNumberFormat="1" applyFont="1" applyBorder="1"/>
    <xf numFmtId="164" fontId="19" fillId="2" borderId="5" xfId="0" applyNumberFormat="1" applyFont="1" applyFill="1" applyBorder="1"/>
    <xf numFmtId="169" fontId="19" fillId="4" borderId="5" xfId="0" applyNumberFormat="1" applyFont="1" applyFill="1" applyBorder="1"/>
    <xf numFmtId="167" fontId="19" fillId="4" borderId="5" xfId="0" applyNumberFormat="1" applyFont="1" applyFill="1" applyBorder="1"/>
    <xf numFmtId="169" fontId="19" fillId="5" borderId="5" xfId="0" applyNumberFormat="1" applyFont="1" applyFill="1" applyBorder="1"/>
    <xf numFmtId="4" fontId="19" fillId="5" borderId="5" xfId="0" applyNumberFormat="1" applyFont="1" applyFill="1" applyBorder="1"/>
    <xf numFmtId="169" fontId="19" fillId="2" borderId="0" xfId="0" applyNumberFormat="1" applyFont="1" applyFill="1"/>
    <xf numFmtId="169" fontId="19" fillId="0" borderId="0" xfId="0" applyNumberFormat="1" applyFont="1"/>
    <xf numFmtId="14" fontId="24" fillId="0" borderId="0" xfId="0" applyNumberFormat="1" applyFont="1"/>
    <xf numFmtId="14" fontId="24" fillId="0" borderId="5" xfId="0" applyNumberFormat="1" applyFont="1" applyBorder="1"/>
    <xf numFmtId="168" fontId="7" fillId="0" borderId="5" xfId="0" applyNumberFormat="1" applyFont="1" applyBorder="1"/>
    <xf numFmtId="2" fontId="24" fillId="0" borderId="5" xfId="0" applyNumberFormat="1" applyFont="1" applyBorder="1"/>
    <xf numFmtId="0" fontId="29" fillId="0" borderId="2" xfId="0" applyFont="1" applyBorder="1" applyAlignment="1">
      <alignment horizontal="center"/>
    </xf>
    <xf numFmtId="0" fontId="14" fillId="0" borderId="3" xfId="0" applyFont="1" applyBorder="1"/>
    <xf numFmtId="0" fontId="14" fillId="0" borderId="4" xfId="0" applyFont="1" applyBorder="1"/>
    <xf numFmtId="0" fontId="3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164" fontId="24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0" xfId="0"/>
    <xf numFmtId="0" fontId="13" fillId="0" borderId="2" xfId="0" applyFont="1" applyBorder="1" applyAlignment="1">
      <alignment horizontal="center"/>
    </xf>
    <xf numFmtId="164" fontId="15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8" fillId="0" borderId="2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4" fillId="0" borderId="6" xfId="0" applyFont="1" applyBorder="1"/>
    <xf numFmtId="0" fontId="24" fillId="0" borderId="2" xfId="0" applyFont="1" applyBorder="1" applyAlignment="1">
      <alignment horizontal="center"/>
    </xf>
    <xf numFmtId="0" fontId="4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704850</xdr:colOff>
      <xdr:row>68</xdr:row>
      <xdr:rowOff>257175</xdr:rowOff>
    </xdr:from>
    <xdr:ext cx="6743700" cy="59626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20</xdr:col>
      <xdr:colOff>133350</xdr:colOff>
      <xdr:row>10</xdr:row>
      <xdr:rowOff>104775</xdr:rowOff>
    </xdr:from>
    <xdr:ext cx="3143250" cy="3133725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342900</xdr:colOff>
      <xdr:row>9</xdr:row>
      <xdr:rowOff>152400</xdr:rowOff>
    </xdr:from>
    <xdr:ext cx="3143250" cy="313372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cc.ligo.org/cgi-bin/private/DocDB/ShowDocument?docid=D080658" TargetMode="External"/><Relationship Id="rId13" Type="http://schemas.openxmlformats.org/officeDocument/2006/relationships/hyperlink" Target="https://dcc.ligo.org/cgi-bin/private/DocDB/ShowDocument?docid=D1900151" TargetMode="External"/><Relationship Id="rId18" Type="http://schemas.openxmlformats.org/officeDocument/2006/relationships/hyperlink" Target="https://dcc.ligo.org/cgi-bin/private/DocDB/ShowDocument?docid=D0901178" TargetMode="External"/><Relationship Id="rId3" Type="http://schemas.openxmlformats.org/officeDocument/2006/relationships/hyperlink" Target="https://dcc.ligo.org/LIGO-E1300128" TargetMode="External"/><Relationship Id="rId21" Type="http://schemas.openxmlformats.org/officeDocument/2006/relationships/hyperlink" Target="https://dcc.ligo.org/E1900274-v8" TargetMode="External"/><Relationship Id="rId7" Type="http://schemas.openxmlformats.org/officeDocument/2006/relationships/hyperlink" Target="https://dcc.ligo.org/cgi-bin/private/DocDB/ShowDocument?docid=D080657" TargetMode="External"/><Relationship Id="rId12" Type="http://schemas.openxmlformats.org/officeDocument/2006/relationships/hyperlink" Target="https://dcc.ligo.org/cgi-bin/private/DocDB/ShowDocument?docid=D080660" TargetMode="External"/><Relationship Id="rId17" Type="http://schemas.openxmlformats.org/officeDocument/2006/relationships/hyperlink" Target="https://dcc.ligo.org/cgi-bin/private/DocDB/ShowDocument?docid=D080664" TargetMode="External"/><Relationship Id="rId2" Type="http://schemas.openxmlformats.org/officeDocument/2006/relationships/hyperlink" Target="https://galaxy.ligo.caltech.edu/optics/" TargetMode="External"/><Relationship Id="rId16" Type="http://schemas.openxmlformats.org/officeDocument/2006/relationships/hyperlink" Target="https://dcc.ligo.org/cgi-bin/private/DocDB/ShowDocument?docid=D0901172" TargetMode="External"/><Relationship Id="rId20" Type="http://schemas.openxmlformats.org/officeDocument/2006/relationships/hyperlink" Target="https://dcc.ligo.org/LIGO-E1300128" TargetMode="External"/><Relationship Id="rId1" Type="http://schemas.openxmlformats.org/officeDocument/2006/relationships/hyperlink" Target="https://dcc.ligo.org/LIGO-D0902216" TargetMode="External"/><Relationship Id="rId6" Type="http://schemas.openxmlformats.org/officeDocument/2006/relationships/hyperlink" Target="https://dcc.ligo.org/cgi-bin/private/DocDB/ShowDocument?docid=D080657" TargetMode="External"/><Relationship Id="rId11" Type="http://schemas.openxmlformats.org/officeDocument/2006/relationships/hyperlink" Target="https://dcc.ligo.org/cgi-bin/private/DocDB/ShowDocument?docid=D1000979" TargetMode="External"/><Relationship Id="rId5" Type="http://schemas.openxmlformats.org/officeDocument/2006/relationships/hyperlink" Target="https://dcc.ligo.org/LIGO-E1900255" TargetMode="External"/><Relationship Id="rId15" Type="http://schemas.openxmlformats.org/officeDocument/2006/relationships/hyperlink" Target="https://dcc.ligo.org/cgi-bin/private/DocDB/ShowDocument?docid=D0901176" TargetMode="External"/><Relationship Id="rId10" Type="http://schemas.openxmlformats.org/officeDocument/2006/relationships/hyperlink" Target="https://dcc.ligo.org/cgi-bin/private/DocDB/ShowDocument?docid=D1000979" TargetMode="External"/><Relationship Id="rId19" Type="http://schemas.openxmlformats.org/officeDocument/2006/relationships/hyperlink" Target="https://dcc.ligo.org/cgi-bin/private/DocDB/ShowDocument?docid=D0901174" TargetMode="External"/><Relationship Id="rId4" Type="http://schemas.openxmlformats.org/officeDocument/2006/relationships/hyperlink" Target="https://dcc.ligo.org/LIGO-E1300128" TargetMode="External"/><Relationship Id="rId9" Type="http://schemas.openxmlformats.org/officeDocument/2006/relationships/hyperlink" Target="https://dcc.ligo.org/cgi-bin/private/DocDB/ShowDocument?docid=D080658" TargetMode="External"/><Relationship Id="rId14" Type="http://schemas.openxmlformats.org/officeDocument/2006/relationships/hyperlink" Target="https://dcc.ligo.org/cgi-bin/private/DocDB/ShowDocument?docid=D080662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dcc.ligo.org/LIGO-E1300128" TargetMode="External"/><Relationship Id="rId7" Type="http://schemas.openxmlformats.org/officeDocument/2006/relationships/hyperlink" Target="https://dcc.ligo.org/LIGO-E2200033" TargetMode="External"/><Relationship Id="rId2" Type="http://schemas.openxmlformats.org/officeDocument/2006/relationships/hyperlink" Target="https://galaxy.ligo.caltech.edu/optics/" TargetMode="External"/><Relationship Id="rId1" Type="http://schemas.openxmlformats.org/officeDocument/2006/relationships/hyperlink" Target="https://dcc.ligo.org/LIGO-D0902216" TargetMode="External"/><Relationship Id="rId6" Type="http://schemas.openxmlformats.org/officeDocument/2006/relationships/hyperlink" Target="https://dcc.ligo.org/LIGO-E2200033" TargetMode="External"/><Relationship Id="rId5" Type="http://schemas.openxmlformats.org/officeDocument/2006/relationships/hyperlink" Target="https://dcc.ligo.org/LIGO-E1900255" TargetMode="External"/><Relationship Id="rId4" Type="http://schemas.openxmlformats.org/officeDocument/2006/relationships/hyperlink" Target="https://dcc.ligo.org/LIGO-E1300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28"/>
  <sheetViews>
    <sheetView tabSelected="1" workbookViewId="0"/>
  </sheetViews>
  <sheetFormatPr defaultColWidth="12.6328125" defaultRowHeight="15" customHeight="1" x14ac:dyDescent="0.25"/>
  <cols>
    <col min="1" max="1" width="23.90625" customWidth="1"/>
    <col min="2" max="2" width="11.90625" customWidth="1"/>
    <col min="3" max="3" width="11" customWidth="1"/>
    <col min="4" max="4" width="13.7265625" customWidth="1"/>
    <col min="5" max="6" width="11" customWidth="1"/>
    <col min="7" max="7" width="14" customWidth="1"/>
    <col min="8" max="8" width="11.08984375" customWidth="1"/>
    <col min="9" max="9" width="10.6328125" customWidth="1"/>
    <col min="10" max="10" width="11.6328125" customWidth="1"/>
    <col min="11" max="14" width="10.90625" customWidth="1"/>
    <col min="15" max="15" width="12.08984375" customWidth="1"/>
    <col min="16" max="16" width="10" customWidth="1"/>
    <col min="17" max="32" width="8.6328125" customWidth="1"/>
  </cols>
  <sheetData>
    <row r="1" spans="1:32" ht="12.75" customHeight="1" x14ac:dyDescent="0.3">
      <c r="A1" s="1" t="s">
        <v>0</v>
      </c>
      <c r="B1" s="2"/>
      <c r="C1" s="2"/>
      <c r="D1" s="2"/>
      <c r="E1" s="2"/>
      <c r="F1" s="2"/>
      <c r="G1" s="2"/>
      <c r="H1" s="3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3">
      <c r="A2" s="5">
        <v>46099</v>
      </c>
      <c r="B2" s="2"/>
      <c r="C2" s="2"/>
      <c r="D2" s="2"/>
      <c r="E2" s="2"/>
      <c r="F2" s="2"/>
      <c r="G2" s="2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65.25" customHeight="1" x14ac:dyDescent="0.3">
      <c r="A3" s="7"/>
      <c r="B3" s="2"/>
      <c r="C3" s="2"/>
      <c r="D3" s="2"/>
      <c r="E3" s="193" t="s">
        <v>1</v>
      </c>
      <c r="F3" s="194"/>
      <c r="G3" s="194"/>
      <c r="H3" s="194"/>
      <c r="I3" s="194"/>
      <c r="J3" s="194"/>
      <c r="K3" s="194"/>
      <c r="L3" s="194"/>
      <c r="M3" s="19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 x14ac:dyDescent="0.3">
      <c r="A4" s="8" t="s">
        <v>2</v>
      </c>
      <c r="B4" s="8"/>
      <c r="C4" s="8"/>
      <c r="D4" s="8"/>
      <c r="E4" s="8"/>
      <c r="F4" s="8"/>
      <c r="G4" s="8"/>
      <c r="H4" s="9"/>
      <c r="I4" s="8"/>
      <c r="J4" s="8"/>
      <c r="K4" s="8"/>
      <c r="L4" s="8"/>
      <c r="M4" s="8"/>
      <c r="N4" s="8"/>
      <c r="O4" s="8"/>
      <c r="P4" s="8"/>
      <c r="Q4" s="8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2.75" customHeight="1" x14ac:dyDescent="0.3">
      <c r="A5" s="10">
        <v>1</v>
      </c>
      <c r="B5" s="11" t="s">
        <v>3</v>
      </c>
      <c r="C5" s="8"/>
      <c r="D5" s="8"/>
      <c r="E5" s="8"/>
      <c r="F5" s="8"/>
      <c r="G5" s="8"/>
      <c r="H5" s="9"/>
      <c r="I5" s="8"/>
      <c r="J5" s="8"/>
      <c r="K5" s="8"/>
      <c r="L5" s="12"/>
      <c r="M5" s="8" t="s">
        <v>4</v>
      </c>
      <c r="N5" s="8"/>
      <c r="O5" s="8"/>
      <c r="P5" s="8"/>
      <c r="Q5" s="8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12.75" customHeight="1" x14ac:dyDescent="0.3">
      <c r="A6" s="10">
        <v>2</v>
      </c>
      <c r="B6" s="11" t="s">
        <v>5</v>
      </c>
      <c r="C6" s="8"/>
      <c r="D6" s="8"/>
      <c r="E6" s="8"/>
      <c r="F6" s="13" t="s">
        <v>6</v>
      </c>
      <c r="G6" s="8"/>
      <c r="H6" s="9"/>
      <c r="I6" s="8"/>
      <c r="J6" s="8"/>
      <c r="K6" s="8"/>
      <c r="L6" s="14"/>
      <c r="M6" s="8" t="s">
        <v>7</v>
      </c>
      <c r="N6" s="8"/>
      <c r="O6" s="8"/>
      <c r="P6" s="8"/>
      <c r="Q6" s="15" t="s">
        <v>8</v>
      </c>
      <c r="R6" s="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2.75" customHeight="1" x14ac:dyDescent="0.3">
      <c r="A7" s="10" t="s">
        <v>9</v>
      </c>
      <c r="B7" s="11" t="s">
        <v>10</v>
      </c>
      <c r="C7" s="8"/>
      <c r="D7" s="8"/>
      <c r="E7" s="8"/>
      <c r="F7" s="8"/>
      <c r="G7" s="16" t="s">
        <v>11</v>
      </c>
      <c r="H7" s="9"/>
      <c r="I7" s="8"/>
      <c r="J7" s="8"/>
      <c r="K7" s="8"/>
      <c r="L7" s="17"/>
      <c r="M7" s="8" t="s">
        <v>12</v>
      </c>
      <c r="N7" s="8"/>
      <c r="O7" s="8"/>
      <c r="P7" s="15" t="s">
        <v>13</v>
      </c>
      <c r="Q7" s="8"/>
      <c r="R7" s="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12.75" customHeight="1" x14ac:dyDescent="0.3">
      <c r="A8" s="10" t="s">
        <v>14</v>
      </c>
      <c r="B8" s="11" t="s">
        <v>15</v>
      </c>
      <c r="C8" s="8"/>
      <c r="D8" s="8"/>
      <c r="E8" s="8"/>
      <c r="F8" s="8"/>
      <c r="G8" s="8"/>
      <c r="H8" s="9"/>
      <c r="I8" s="8"/>
      <c r="J8" s="8"/>
      <c r="K8" s="8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2.75" customHeight="1" x14ac:dyDescent="0.3">
      <c r="A9" s="10" t="s">
        <v>16</v>
      </c>
      <c r="B9" s="8"/>
      <c r="C9" s="8"/>
      <c r="D9" s="8"/>
      <c r="E9" s="8"/>
      <c r="F9" s="8"/>
      <c r="G9" s="8"/>
      <c r="H9" s="9"/>
      <c r="I9" s="8"/>
      <c r="J9" s="8"/>
      <c r="K9" s="8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2.75" customHeight="1" x14ac:dyDescent="0.3">
      <c r="A10" s="4"/>
      <c r="B10" s="4"/>
      <c r="C10" s="2"/>
      <c r="D10" s="2"/>
      <c r="E10" s="2"/>
      <c r="F10" s="2"/>
      <c r="G10" s="2"/>
      <c r="H10" s="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12.75" customHeight="1" x14ac:dyDescent="0.3">
      <c r="A11" s="4"/>
      <c r="B11" s="4"/>
      <c r="C11" s="2"/>
      <c r="D11" s="2"/>
      <c r="E11" s="2"/>
      <c r="F11" s="2"/>
      <c r="G11" s="2"/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26.25" customHeight="1" x14ac:dyDescent="0.3">
      <c r="A12" s="200" t="s">
        <v>17</v>
      </c>
      <c r="B12" s="195" t="s">
        <v>18</v>
      </c>
      <c r="C12" s="187"/>
      <c r="D12" s="188"/>
      <c r="E12" s="18" t="s">
        <v>19</v>
      </c>
      <c r="F12" s="19" t="s">
        <v>20</v>
      </c>
      <c r="G12" s="19" t="s">
        <v>20</v>
      </c>
      <c r="H12" s="196" t="s">
        <v>21</v>
      </c>
      <c r="I12" s="188"/>
      <c r="J12" s="197" t="s">
        <v>22</v>
      </c>
      <c r="K12" s="188"/>
      <c r="L12" s="18" t="s">
        <v>23</v>
      </c>
      <c r="M12" s="18" t="s">
        <v>24</v>
      </c>
      <c r="N12" s="18" t="s">
        <v>25</v>
      </c>
      <c r="O12" s="18" t="s">
        <v>26</v>
      </c>
      <c r="P12" s="18" t="s">
        <v>27</v>
      </c>
      <c r="Q12" s="197" t="s">
        <v>28</v>
      </c>
      <c r="R12" s="188"/>
      <c r="S12" s="18" t="s">
        <v>29</v>
      </c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2" ht="12.75" customHeight="1" x14ac:dyDescent="0.3">
      <c r="A13" s="201"/>
      <c r="B13" s="21" t="s">
        <v>30</v>
      </c>
      <c r="C13" s="21" t="s">
        <v>31</v>
      </c>
      <c r="D13" s="21" t="s">
        <v>32</v>
      </c>
      <c r="E13" s="22" t="s">
        <v>33</v>
      </c>
      <c r="F13" s="22" t="s">
        <v>34</v>
      </c>
      <c r="G13" s="23" t="s">
        <v>35</v>
      </c>
      <c r="H13" s="24" t="s">
        <v>36</v>
      </c>
      <c r="I13" s="18" t="s">
        <v>37</v>
      </c>
      <c r="J13" s="18" t="s">
        <v>38</v>
      </c>
      <c r="K13" s="18" t="s">
        <v>39</v>
      </c>
      <c r="L13" s="25"/>
      <c r="M13" s="23"/>
      <c r="N13" s="23"/>
      <c r="O13" s="23"/>
      <c r="P13" s="23"/>
      <c r="Q13" s="18" t="s">
        <v>40</v>
      </c>
      <c r="R13" s="18" t="s">
        <v>41</v>
      </c>
      <c r="S13" s="23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2" ht="12.75" customHeight="1" x14ac:dyDescent="0.3">
      <c r="A14" s="26" t="s">
        <v>42</v>
      </c>
      <c r="B14" s="27"/>
      <c r="C14" s="28">
        <v>7.0000000000000007E-2</v>
      </c>
      <c r="D14" s="29" t="s">
        <v>43</v>
      </c>
      <c r="E14" s="30">
        <v>340</v>
      </c>
      <c r="F14" s="31">
        <v>200.27</v>
      </c>
      <c r="G14" s="32">
        <f t="shared" ref="G14:G17" si="0">F14-TAN(RADIANS(C14))*(E14/2)</f>
        <v>200.0623057156761</v>
      </c>
      <c r="H14" s="33">
        <v>0</v>
      </c>
      <c r="I14" s="34">
        <v>0</v>
      </c>
      <c r="J14" s="35">
        <v>1938</v>
      </c>
      <c r="K14" s="36"/>
      <c r="L14" s="37" t="s">
        <v>44</v>
      </c>
      <c r="M14" s="38"/>
      <c r="N14" s="38"/>
      <c r="O14" s="38"/>
      <c r="P14" s="38"/>
      <c r="Q14" s="38"/>
      <c r="R14" s="38"/>
      <c r="S14" s="38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12.75" customHeight="1" x14ac:dyDescent="0.3">
      <c r="A15" s="26" t="s">
        <v>45</v>
      </c>
      <c r="B15" s="27"/>
      <c r="C15" s="28">
        <v>7.0000000000000007E-2</v>
      </c>
      <c r="D15" s="29" t="s">
        <v>43</v>
      </c>
      <c r="E15" s="30">
        <v>339.92</v>
      </c>
      <c r="F15" s="31">
        <v>199.49</v>
      </c>
      <c r="G15" s="32">
        <f t="shared" si="0"/>
        <v>199.28235458491946</v>
      </c>
      <c r="H15" s="33">
        <v>0</v>
      </c>
      <c r="I15" s="34">
        <v>90</v>
      </c>
      <c r="J15" s="30">
        <v>39424</v>
      </c>
      <c r="K15" s="36"/>
      <c r="L15" s="37" t="s">
        <v>46</v>
      </c>
      <c r="M15" s="38"/>
      <c r="N15" s="38"/>
      <c r="O15" s="38"/>
      <c r="P15" s="38"/>
      <c r="Q15" s="38"/>
      <c r="R15" s="38"/>
      <c r="S15" s="38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12.75" customHeight="1" x14ac:dyDescent="0.25">
      <c r="A16" s="29" t="s">
        <v>47</v>
      </c>
      <c r="B16" s="39"/>
      <c r="C16" s="40">
        <v>7.3999999999999996E-2</v>
      </c>
      <c r="D16" s="29" t="s">
        <v>43</v>
      </c>
      <c r="E16" s="30">
        <v>340.18</v>
      </c>
      <c r="F16" s="31">
        <v>200.12</v>
      </c>
      <c r="G16" s="32">
        <f t="shared" si="0"/>
        <v>199.90032121902328</v>
      </c>
      <c r="H16" s="41"/>
      <c r="I16" s="42"/>
      <c r="J16" s="30">
        <v>2240</v>
      </c>
      <c r="K16" s="35"/>
      <c r="L16" s="37" t="s">
        <v>48</v>
      </c>
      <c r="M16" s="43"/>
      <c r="N16" s="43"/>
      <c r="O16" s="43"/>
      <c r="P16" s="43"/>
      <c r="Q16" s="43"/>
      <c r="R16" s="43"/>
      <c r="S16" s="43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ht="12.75" customHeight="1" x14ac:dyDescent="0.25">
      <c r="A17" s="29" t="s">
        <v>49</v>
      </c>
      <c r="B17" s="39"/>
      <c r="C17" s="40">
        <v>7.3999999999999996E-2</v>
      </c>
      <c r="D17" s="29" t="s">
        <v>43</v>
      </c>
      <c r="E17" s="30">
        <v>340.26</v>
      </c>
      <c r="F17" s="41">
        <v>200.13</v>
      </c>
      <c r="G17" s="32">
        <f t="shared" si="0"/>
        <v>199.91026955724871</v>
      </c>
      <c r="H17" s="41"/>
      <c r="I17" s="42"/>
      <c r="J17" s="30">
        <v>2236.3000000000002</v>
      </c>
      <c r="K17" s="35"/>
      <c r="L17" s="37" t="s">
        <v>50</v>
      </c>
      <c r="M17" s="43"/>
      <c r="N17" s="43"/>
      <c r="O17" s="43"/>
      <c r="P17" s="43"/>
      <c r="Q17" s="43"/>
      <c r="R17" s="43"/>
      <c r="S17" s="43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ht="12.75" customHeight="1" x14ac:dyDescent="0.3">
      <c r="A18" s="29" t="s">
        <v>51</v>
      </c>
      <c r="B18" s="28">
        <v>7.0000000000000007E-2</v>
      </c>
      <c r="C18" s="44"/>
      <c r="D18" s="45" t="s">
        <v>52</v>
      </c>
      <c r="E18" s="30">
        <v>339.94</v>
      </c>
      <c r="F18" s="31">
        <v>100.31</v>
      </c>
      <c r="G18" s="32">
        <f t="shared" ref="G18:G21" si="1">F18-TAN(RADIANS(B18))*(E18/2)</f>
        <v>100.10234236760861</v>
      </c>
      <c r="H18" s="46">
        <v>-7.0000000000000007E-2</v>
      </c>
      <c r="I18" s="34">
        <v>0</v>
      </c>
      <c r="J18" s="30">
        <v>136997200</v>
      </c>
      <c r="K18" s="30">
        <v>136997200</v>
      </c>
      <c r="L18" s="37" t="s">
        <v>53</v>
      </c>
      <c r="M18" s="38"/>
      <c r="N18" s="38"/>
      <c r="O18" s="38"/>
      <c r="P18" s="38"/>
      <c r="Q18" s="38"/>
      <c r="R18" s="38"/>
      <c r="S18" s="38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 ht="12.75" customHeight="1" x14ac:dyDescent="0.3">
      <c r="A19" s="29" t="s">
        <v>54</v>
      </c>
      <c r="B19" s="28">
        <v>7.0000000000000007E-2</v>
      </c>
      <c r="C19" s="44"/>
      <c r="D19" s="45" t="s">
        <v>55</v>
      </c>
      <c r="E19" s="30">
        <v>340.13</v>
      </c>
      <c r="F19" s="31">
        <v>100.03</v>
      </c>
      <c r="G19" s="32">
        <f t="shared" si="1"/>
        <v>99.822226303155603</v>
      </c>
      <c r="H19" s="46">
        <v>-7.0000000000000007E-2</v>
      </c>
      <c r="I19" s="34">
        <v>90</v>
      </c>
      <c r="J19" s="30">
        <v>64860</v>
      </c>
      <c r="K19" s="30">
        <v>64860</v>
      </c>
      <c r="L19" s="37" t="s">
        <v>56</v>
      </c>
      <c r="M19" s="38"/>
      <c r="N19" s="38"/>
      <c r="O19" s="38"/>
      <c r="P19" s="38"/>
      <c r="Q19" s="38"/>
      <c r="R19" s="38"/>
      <c r="S19" s="38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ht="12.75" customHeight="1" x14ac:dyDescent="0.25">
      <c r="A20" s="26" t="s">
        <v>57</v>
      </c>
      <c r="B20" s="40">
        <v>7.0000000000000007E-2</v>
      </c>
      <c r="C20" s="47"/>
      <c r="D20" s="48" t="s">
        <v>58</v>
      </c>
      <c r="E20" s="30">
        <v>369.98</v>
      </c>
      <c r="F20" s="31">
        <v>59.88</v>
      </c>
      <c r="G20" s="32">
        <f t="shared" si="1"/>
        <v>59.653991966723048</v>
      </c>
      <c r="H20" s="49">
        <v>0</v>
      </c>
      <c r="I20" s="50">
        <v>45.0261362374399</v>
      </c>
      <c r="J20" s="51"/>
      <c r="K20" s="51"/>
      <c r="L20" s="37" t="s">
        <v>59</v>
      </c>
      <c r="M20" s="52"/>
      <c r="N20" s="52"/>
      <c r="O20" s="52"/>
      <c r="P20" s="52"/>
      <c r="Q20" s="52"/>
      <c r="R20" s="52"/>
      <c r="S20" s="52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</row>
    <row r="21" spans="1:32" ht="12.75" customHeight="1" x14ac:dyDescent="0.25">
      <c r="A21" s="54" t="s">
        <v>60</v>
      </c>
      <c r="B21" s="28">
        <v>7.2800000000000004E-2</v>
      </c>
      <c r="C21" s="55"/>
      <c r="D21" s="48" t="s">
        <v>58</v>
      </c>
      <c r="E21" s="30">
        <v>450.19099999999997</v>
      </c>
      <c r="F21" s="31">
        <v>60.31</v>
      </c>
      <c r="G21" s="32">
        <f t="shared" si="1"/>
        <v>60.023993572340558</v>
      </c>
      <c r="H21" s="49">
        <v>0</v>
      </c>
      <c r="I21" s="50">
        <v>45.028799999999897</v>
      </c>
      <c r="J21" s="30"/>
      <c r="K21" s="30"/>
      <c r="L21" s="37" t="s">
        <v>61</v>
      </c>
      <c r="M21" s="25"/>
      <c r="N21" s="25"/>
      <c r="O21" s="25"/>
      <c r="P21" s="25"/>
      <c r="Q21" s="25"/>
      <c r="R21" s="25"/>
      <c r="S21" s="25"/>
    </row>
    <row r="22" spans="1:32" ht="12.75" customHeight="1" x14ac:dyDescent="0.25">
      <c r="A22" s="29" t="s">
        <v>62</v>
      </c>
      <c r="B22" s="40"/>
      <c r="C22" s="56">
        <v>0.59</v>
      </c>
      <c r="D22" s="29" t="s">
        <v>43</v>
      </c>
      <c r="E22" s="30">
        <v>265.02</v>
      </c>
      <c r="F22" s="31">
        <v>101.67</v>
      </c>
      <c r="G22" s="32">
        <f t="shared" ref="G22:G27" si="2">F22-TAN(RADIANS(C22))*(E22/2)</f>
        <v>100.30543765097337</v>
      </c>
      <c r="H22" s="46">
        <v>1.7483399999999899E-2</v>
      </c>
      <c r="I22" s="57">
        <v>0.64304600000000001</v>
      </c>
      <c r="J22" s="30">
        <v>36.027000000000001</v>
      </c>
      <c r="K22" s="58"/>
      <c r="L22" s="37" t="s">
        <v>63</v>
      </c>
      <c r="M22" s="59"/>
      <c r="N22" s="59"/>
      <c r="O22" s="59"/>
      <c r="P22" s="59"/>
      <c r="Q22" s="59"/>
      <c r="R22" s="59"/>
      <c r="S22" s="59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</row>
    <row r="23" spans="1:32" ht="12.75" customHeight="1" x14ac:dyDescent="0.25">
      <c r="A23" s="29" t="s">
        <v>64</v>
      </c>
      <c r="B23" s="40"/>
      <c r="C23" s="61">
        <f>DEGREES(ATAN((F23-72.3)/E23))</f>
        <v>0.94927321241439178</v>
      </c>
      <c r="D23" s="29" t="s">
        <v>43</v>
      </c>
      <c r="E23" s="30">
        <v>150.88</v>
      </c>
      <c r="F23" s="31">
        <v>74.8</v>
      </c>
      <c r="G23" s="32">
        <f t="shared" si="2"/>
        <v>73.55</v>
      </c>
      <c r="H23" s="46">
        <v>-1.7594200000000001E-2</v>
      </c>
      <c r="I23" s="57">
        <v>0.46162300000000001</v>
      </c>
      <c r="J23" s="30">
        <v>-4.5449999999999999</v>
      </c>
      <c r="K23" s="58"/>
      <c r="L23" s="37" t="s">
        <v>65</v>
      </c>
      <c r="M23" s="59"/>
      <c r="N23" s="59"/>
      <c r="O23" s="59"/>
      <c r="P23" s="59"/>
      <c r="Q23" s="59"/>
      <c r="R23" s="59"/>
      <c r="S23" s="59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</row>
    <row r="24" spans="1:32" ht="12.75" customHeight="1" x14ac:dyDescent="0.35">
      <c r="A24" s="29" t="s">
        <v>66</v>
      </c>
      <c r="B24" s="62"/>
      <c r="C24" s="61">
        <f>DEGREES(ATAN((F24-72.42)/E24))</f>
        <v>0.94566480594065783</v>
      </c>
      <c r="D24" s="29" t="s">
        <v>43</v>
      </c>
      <c r="E24" s="63">
        <v>150.85</v>
      </c>
      <c r="F24" s="64">
        <v>74.91</v>
      </c>
      <c r="G24" s="32">
        <f t="shared" si="2"/>
        <v>73.664999999999992</v>
      </c>
      <c r="H24" s="46">
        <v>3.1696099999999998E-2</v>
      </c>
      <c r="I24" s="57">
        <v>0.33666600000000002</v>
      </c>
      <c r="J24" s="30">
        <v>-11.009</v>
      </c>
      <c r="K24" s="58"/>
      <c r="L24" s="37" t="s">
        <v>67</v>
      </c>
      <c r="M24" s="59"/>
      <c r="N24" s="59"/>
      <c r="O24" s="59"/>
      <c r="P24" s="59"/>
      <c r="Q24" s="59"/>
      <c r="R24" s="59"/>
      <c r="S24" s="59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</row>
    <row r="25" spans="1:32" ht="12.75" customHeight="1" x14ac:dyDescent="0.25">
      <c r="A25" s="29" t="s">
        <v>68</v>
      </c>
      <c r="B25" s="62"/>
      <c r="C25" s="65">
        <v>0.6</v>
      </c>
      <c r="D25" s="29" t="s">
        <v>43</v>
      </c>
      <c r="E25" s="30">
        <v>264.77</v>
      </c>
      <c r="F25" s="31">
        <v>101.2</v>
      </c>
      <c r="G25" s="32">
        <f t="shared" si="2"/>
        <v>99.813616843502686</v>
      </c>
      <c r="H25" s="46">
        <v>3.4761199999999902E-2</v>
      </c>
      <c r="I25" s="57">
        <v>89.209800000000001</v>
      </c>
      <c r="J25" s="35">
        <v>35.97</v>
      </c>
      <c r="K25" s="58"/>
      <c r="L25" s="37" t="s">
        <v>69</v>
      </c>
      <c r="M25" s="59"/>
      <c r="N25" s="59"/>
      <c r="O25" s="59"/>
      <c r="P25" s="59"/>
      <c r="Q25" s="59"/>
      <c r="R25" s="59"/>
      <c r="S25" s="59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</row>
    <row r="26" spans="1:32" ht="12.75" customHeight="1" x14ac:dyDescent="0.35">
      <c r="A26" s="29" t="s">
        <v>70</v>
      </c>
      <c r="B26" s="62"/>
      <c r="C26" s="61">
        <f>DEGREES(ATAN((F26-72.14)/E26))</f>
        <v>0.94199250963738612</v>
      </c>
      <c r="D26" s="29" t="s">
        <v>43</v>
      </c>
      <c r="E26" s="63">
        <v>150.83000000000001</v>
      </c>
      <c r="F26" s="64">
        <v>74.62</v>
      </c>
      <c r="G26" s="32">
        <f t="shared" si="2"/>
        <v>73.38</v>
      </c>
      <c r="H26" s="46">
        <v>3.42545E-2</v>
      </c>
      <c r="I26" s="57">
        <v>87.584400000000002</v>
      </c>
      <c r="J26" s="30">
        <v>-6.4059999999999997</v>
      </c>
      <c r="K26" s="58"/>
      <c r="L26" s="37" t="s">
        <v>71</v>
      </c>
      <c r="M26" s="59"/>
      <c r="N26" s="59"/>
      <c r="O26" s="59"/>
      <c r="P26" s="59"/>
      <c r="Q26" s="59"/>
      <c r="R26" s="59"/>
      <c r="S26" s="59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</row>
    <row r="27" spans="1:32" ht="12.75" customHeight="1" x14ac:dyDescent="0.25">
      <c r="A27" s="29" t="s">
        <v>72</v>
      </c>
      <c r="B27" s="62"/>
      <c r="C27" s="65">
        <v>0.96</v>
      </c>
      <c r="D27" s="29" t="s">
        <v>43</v>
      </c>
      <c r="E27" s="30">
        <v>150.81</v>
      </c>
      <c r="F27" s="31">
        <v>74.78</v>
      </c>
      <c r="G27" s="32">
        <f t="shared" si="2"/>
        <v>73.516458855970569</v>
      </c>
      <c r="H27" s="46">
        <v>3.0454800000000001E-2</v>
      </c>
      <c r="I27" s="57">
        <v>86.721599999999896</v>
      </c>
      <c r="J27" s="30">
        <v>-5.673</v>
      </c>
      <c r="K27" s="58"/>
      <c r="L27" s="37" t="s">
        <v>73</v>
      </c>
      <c r="M27" s="59"/>
      <c r="N27" s="59"/>
      <c r="O27" s="59"/>
      <c r="P27" s="59"/>
      <c r="Q27" s="59"/>
      <c r="R27" s="59"/>
      <c r="S27" s="59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</row>
    <row r="28" spans="1:32" ht="12.75" customHeight="1" x14ac:dyDescent="0.25">
      <c r="A28" s="66"/>
      <c r="B28" s="67"/>
      <c r="C28" s="66"/>
      <c r="D28" s="66"/>
      <c r="E28" s="59"/>
      <c r="F28" s="59"/>
      <c r="G28" s="59"/>
      <c r="H28" s="68"/>
      <c r="I28" s="69"/>
      <c r="J28" s="58"/>
      <c r="K28" s="59"/>
      <c r="L28" s="59"/>
      <c r="M28" s="59"/>
      <c r="N28" s="59"/>
      <c r="O28" s="59"/>
      <c r="P28" s="59"/>
      <c r="Q28" s="59"/>
      <c r="R28" s="59"/>
      <c r="S28" s="59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</row>
    <row r="29" spans="1:32" ht="12.75" customHeight="1" x14ac:dyDescent="0.25">
      <c r="A29" s="70"/>
      <c r="B29" s="71"/>
      <c r="C29" s="71"/>
      <c r="D29" s="71"/>
      <c r="E29" s="60"/>
      <c r="F29" s="60"/>
      <c r="G29" s="60"/>
      <c r="H29" s="72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</row>
    <row r="30" spans="1:32" ht="12.75" customHeight="1" x14ac:dyDescent="0.25">
      <c r="H30" s="73"/>
    </row>
    <row r="31" spans="1:32" ht="12.75" customHeight="1" x14ac:dyDescent="0.3">
      <c r="B31" s="198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</row>
    <row r="32" spans="1:32" ht="12.75" customHeight="1" x14ac:dyDescent="0.3">
      <c r="A32" s="25"/>
      <c r="B32" s="199" t="s">
        <v>74</v>
      </c>
      <c r="C32" s="187"/>
      <c r="D32" s="188"/>
      <c r="E32" s="186" t="s">
        <v>75</v>
      </c>
      <c r="F32" s="187"/>
      <c r="G32" s="188"/>
      <c r="H32" s="189" t="s">
        <v>76</v>
      </c>
      <c r="I32" s="187"/>
      <c r="J32" s="188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4"/>
      <c r="X32" s="74"/>
      <c r="Y32" s="74"/>
      <c r="Z32" s="74"/>
      <c r="AA32" s="74"/>
      <c r="AB32" s="74"/>
      <c r="AC32" s="74"/>
      <c r="AD32" s="74"/>
    </row>
    <row r="33" spans="1:31" ht="12.75" customHeight="1" x14ac:dyDescent="0.3">
      <c r="A33" s="76" t="s">
        <v>17</v>
      </c>
      <c r="B33" s="190" t="s">
        <v>77</v>
      </c>
      <c r="C33" s="187"/>
      <c r="D33" s="188"/>
      <c r="E33" s="190" t="s">
        <v>77</v>
      </c>
      <c r="F33" s="187"/>
      <c r="G33" s="188"/>
      <c r="H33" s="191" t="s">
        <v>78</v>
      </c>
      <c r="I33" s="187"/>
      <c r="J33" s="188"/>
      <c r="K33" s="192" t="s">
        <v>79</v>
      </c>
      <c r="L33" s="187"/>
      <c r="M33" s="188"/>
      <c r="N33" s="192" t="s">
        <v>80</v>
      </c>
      <c r="O33" s="187"/>
      <c r="P33" s="188"/>
      <c r="Q33" s="192" t="s">
        <v>81</v>
      </c>
      <c r="R33" s="187"/>
      <c r="S33" s="188"/>
      <c r="T33" s="75"/>
      <c r="U33" s="75" t="s">
        <v>82</v>
      </c>
      <c r="V33" s="77"/>
    </row>
    <row r="34" spans="1:31" ht="12.75" customHeight="1" x14ac:dyDescent="0.3">
      <c r="A34" s="78"/>
      <c r="B34" s="75" t="s">
        <v>83</v>
      </c>
      <c r="C34" s="75" t="s">
        <v>84</v>
      </c>
      <c r="D34" s="75" t="s">
        <v>85</v>
      </c>
      <c r="E34" s="75" t="s">
        <v>83</v>
      </c>
      <c r="F34" s="75" t="s">
        <v>84</v>
      </c>
      <c r="G34" s="75" t="s">
        <v>85</v>
      </c>
      <c r="H34" s="79" t="s">
        <v>83</v>
      </c>
      <c r="I34" s="75" t="s">
        <v>84</v>
      </c>
      <c r="J34" s="75" t="s">
        <v>85</v>
      </c>
      <c r="K34" s="75" t="s">
        <v>83</v>
      </c>
      <c r="L34" s="75" t="s">
        <v>84</v>
      </c>
      <c r="M34" s="75" t="s">
        <v>85</v>
      </c>
      <c r="N34" s="75" t="s">
        <v>83</v>
      </c>
      <c r="O34" s="75" t="s">
        <v>84</v>
      </c>
      <c r="P34" s="75" t="s">
        <v>85</v>
      </c>
      <c r="Q34" s="75" t="s">
        <v>83</v>
      </c>
      <c r="R34" s="75" t="s">
        <v>84</v>
      </c>
      <c r="S34" s="75" t="s">
        <v>85</v>
      </c>
      <c r="T34" s="75"/>
      <c r="U34" s="25"/>
      <c r="V34" s="25"/>
    </row>
    <row r="35" spans="1:31" ht="12.75" customHeight="1" x14ac:dyDescent="0.3">
      <c r="A35" s="80" t="s">
        <v>86</v>
      </c>
      <c r="B35" s="81">
        <v>80</v>
      </c>
      <c r="C35" s="81">
        <v>-200</v>
      </c>
      <c r="D35" s="81">
        <v>5013</v>
      </c>
      <c r="E35" s="81">
        <v>80</v>
      </c>
      <c r="F35" s="81">
        <v>-200</v>
      </c>
      <c r="G35" s="81">
        <v>5013</v>
      </c>
      <c r="H35" s="82">
        <v>79.983489989999995</v>
      </c>
      <c r="I35" s="83">
        <v>-200.02767940000001</v>
      </c>
      <c r="J35" s="83">
        <v>5013.2001950000003</v>
      </c>
      <c r="K35" s="84"/>
      <c r="L35" s="84"/>
      <c r="M35" s="84"/>
      <c r="N35" s="85"/>
      <c r="O35" s="85"/>
      <c r="P35" s="85"/>
      <c r="Q35" s="85"/>
      <c r="R35" s="85"/>
      <c r="S35" s="85"/>
      <c r="T35" s="86" t="s">
        <v>87</v>
      </c>
      <c r="U35" s="87"/>
      <c r="V35" s="87"/>
      <c r="W35" s="88"/>
      <c r="X35" s="88"/>
      <c r="Y35" s="88"/>
      <c r="Z35" s="88"/>
      <c r="AA35" s="88"/>
      <c r="AB35" s="88"/>
      <c r="AC35" s="88"/>
      <c r="AD35" s="88"/>
      <c r="AE35" s="88"/>
    </row>
    <row r="36" spans="1:31" ht="12.75" customHeight="1" x14ac:dyDescent="0.3">
      <c r="A36" s="80" t="s">
        <v>88</v>
      </c>
      <c r="B36" s="32"/>
      <c r="C36" s="32"/>
      <c r="D36" s="32"/>
      <c r="E36" s="32"/>
      <c r="F36" s="32"/>
      <c r="G36" s="32"/>
      <c r="H36" s="82">
        <v>79.983444210000002</v>
      </c>
      <c r="I36" s="83">
        <v>-200.02757260000001</v>
      </c>
      <c r="J36" s="83">
        <v>4813.1381840000004</v>
      </c>
      <c r="K36" s="89"/>
      <c r="L36" s="89"/>
      <c r="M36" s="89"/>
      <c r="N36" s="85"/>
      <c r="O36" s="85"/>
      <c r="P36" s="85"/>
      <c r="Q36" s="85"/>
      <c r="R36" s="85"/>
      <c r="S36" s="85"/>
      <c r="T36" s="86"/>
      <c r="U36" s="87"/>
      <c r="V36" s="87"/>
      <c r="W36" s="88"/>
      <c r="X36" s="88"/>
      <c r="Y36" s="88"/>
      <c r="Z36" s="88"/>
      <c r="AA36" s="88"/>
      <c r="AB36" s="88"/>
      <c r="AC36" s="88"/>
      <c r="AD36" s="88"/>
      <c r="AE36" s="88"/>
    </row>
    <row r="37" spans="1:31" ht="12.75" customHeight="1" x14ac:dyDescent="0.3">
      <c r="A37" s="29" t="s">
        <v>89</v>
      </c>
      <c r="B37" s="50">
        <v>80.010986542634996</v>
      </c>
      <c r="C37" s="50">
        <v>-200</v>
      </c>
      <c r="D37" s="49">
        <v>4792.8684658738102</v>
      </c>
      <c r="E37" s="50">
        <v>80.010986542634996</v>
      </c>
      <c r="F37" s="50">
        <v>-200</v>
      </c>
      <c r="G37" s="50">
        <v>4792.8684658738102</v>
      </c>
      <c r="H37" s="90">
        <v>79.994575499999996</v>
      </c>
      <c r="I37" s="91">
        <v>-200.02754210000001</v>
      </c>
      <c r="J37" s="91">
        <v>4792.8686520000001</v>
      </c>
      <c r="K37" s="92"/>
      <c r="L37" s="92"/>
      <c r="M37" s="92"/>
      <c r="N37" s="85"/>
      <c r="O37" s="85"/>
      <c r="P37" s="85"/>
      <c r="Q37" s="85"/>
      <c r="R37" s="85"/>
      <c r="S37" s="85"/>
      <c r="T37" s="86" t="s">
        <v>87</v>
      </c>
      <c r="U37" s="87"/>
      <c r="V37" s="87"/>
      <c r="W37" s="88"/>
      <c r="X37" s="88"/>
      <c r="Y37" s="88"/>
      <c r="Z37" s="88"/>
      <c r="AA37" s="88"/>
      <c r="AB37" s="88"/>
      <c r="AC37" s="88"/>
      <c r="AD37" s="88"/>
      <c r="AE37" s="88"/>
    </row>
    <row r="38" spans="1:31" ht="12.75" customHeight="1" x14ac:dyDescent="0.3">
      <c r="A38" s="29" t="s">
        <v>90</v>
      </c>
      <c r="B38" s="25"/>
      <c r="C38" s="25"/>
      <c r="D38" s="25"/>
      <c r="E38" s="93" t="s">
        <v>91</v>
      </c>
      <c r="F38" s="93" t="s">
        <v>91</v>
      </c>
      <c r="G38" s="93" t="s">
        <v>91</v>
      </c>
      <c r="H38" s="94">
        <v>79.99455261</v>
      </c>
      <c r="I38" s="95">
        <v>-200.0274963</v>
      </c>
      <c r="J38" s="96">
        <v>4692.7661129999997</v>
      </c>
      <c r="K38" s="89"/>
      <c r="L38" s="89"/>
      <c r="M38" s="89"/>
      <c r="N38" s="85"/>
      <c r="O38" s="85"/>
      <c r="P38" s="85"/>
      <c r="Q38" s="85"/>
      <c r="R38" s="85"/>
      <c r="S38" s="85"/>
      <c r="T38" s="86" t="s">
        <v>92</v>
      </c>
      <c r="U38" s="87"/>
      <c r="V38" s="87"/>
      <c r="W38" s="88"/>
      <c r="X38" s="88"/>
      <c r="Y38" s="88"/>
      <c r="Z38" s="88"/>
      <c r="AA38" s="88"/>
      <c r="AB38" s="88"/>
      <c r="AC38" s="88"/>
      <c r="AD38" s="88"/>
      <c r="AE38" s="88"/>
    </row>
    <row r="39" spans="1:31" ht="12.75" customHeight="1" x14ac:dyDescent="0.3">
      <c r="A39" s="97"/>
      <c r="B39" s="93"/>
      <c r="C39" s="93"/>
      <c r="D39" s="93"/>
      <c r="E39" s="93"/>
      <c r="F39" s="93"/>
      <c r="G39" s="93"/>
      <c r="H39" s="98"/>
      <c r="I39" s="99"/>
      <c r="J39" s="99"/>
      <c r="K39" s="89"/>
      <c r="L39" s="89"/>
      <c r="M39" s="89"/>
      <c r="N39" s="85"/>
      <c r="O39" s="85"/>
      <c r="P39" s="85"/>
      <c r="Q39" s="85"/>
      <c r="R39" s="85"/>
      <c r="S39" s="85"/>
      <c r="T39" s="86" t="s">
        <v>92</v>
      </c>
      <c r="U39" s="87"/>
      <c r="V39" s="87"/>
      <c r="W39" s="88"/>
      <c r="X39" s="88"/>
      <c r="Y39" s="88"/>
      <c r="Z39" s="88"/>
      <c r="AA39" s="88"/>
      <c r="AB39" s="88"/>
      <c r="AC39" s="88"/>
      <c r="AD39" s="88"/>
      <c r="AE39" s="88"/>
    </row>
    <row r="40" spans="1:31" ht="12.75" customHeight="1" x14ac:dyDescent="0.35">
      <c r="A40" s="100" t="s">
        <v>93</v>
      </c>
      <c r="B40" s="50">
        <v>93.406470844284101</v>
      </c>
      <c r="C40" s="50">
        <v>-174.98736658508699</v>
      </c>
      <c r="D40" s="81">
        <v>-19740</v>
      </c>
      <c r="E40" s="101">
        <v>94.172540116117105</v>
      </c>
      <c r="F40" s="101">
        <v>-176.436323376367</v>
      </c>
      <c r="G40" s="81">
        <v>-19740</v>
      </c>
      <c r="H40" s="90">
        <v>93.406379700000002</v>
      </c>
      <c r="I40" s="91">
        <v>-174.972229</v>
      </c>
      <c r="J40" s="91">
        <v>-19739.984380000002</v>
      </c>
      <c r="K40" s="84"/>
      <c r="L40" s="84"/>
      <c r="M40" s="84"/>
      <c r="N40" s="102"/>
      <c r="O40" s="102"/>
      <c r="P40" s="102"/>
      <c r="Q40" s="102"/>
      <c r="R40" s="102"/>
      <c r="S40" s="102"/>
      <c r="T40" s="86" t="s">
        <v>94</v>
      </c>
      <c r="U40" s="87"/>
      <c r="V40" s="87"/>
      <c r="W40" s="88"/>
      <c r="X40" s="88"/>
      <c r="Y40" s="88"/>
      <c r="Z40" s="88"/>
      <c r="AA40" s="88"/>
      <c r="AB40" s="88"/>
      <c r="AC40" s="88"/>
      <c r="AD40" s="88"/>
      <c r="AE40" s="88"/>
    </row>
    <row r="41" spans="1:31" ht="15" customHeight="1" x14ac:dyDescent="0.35">
      <c r="A41" s="100" t="s">
        <v>95</v>
      </c>
      <c r="B41" s="50">
        <v>92.422293855446696</v>
      </c>
      <c r="C41" s="50">
        <v>-530.40109880445198</v>
      </c>
      <c r="D41" s="50">
        <v>-3579.2001301035398</v>
      </c>
      <c r="E41" s="81">
        <v>93.6942664844604</v>
      </c>
      <c r="F41" s="81">
        <v>-530.40031580299706</v>
      </c>
      <c r="G41" s="81">
        <v>-3579.2000234786401</v>
      </c>
      <c r="H41" s="90">
        <v>92.422149660000002</v>
      </c>
      <c r="I41" s="91">
        <v>-530.39886469999999</v>
      </c>
      <c r="J41" s="91">
        <v>-3579.2004390000002</v>
      </c>
      <c r="K41" s="84"/>
      <c r="L41" s="84"/>
      <c r="M41" s="84"/>
      <c r="N41" s="102"/>
      <c r="O41" s="102"/>
      <c r="P41" s="102"/>
      <c r="Q41" s="102"/>
      <c r="R41" s="102"/>
      <c r="S41" s="102"/>
      <c r="T41" s="86" t="s">
        <v>96</v>
      </c>
      <c r="U41" s="87"/>
      <c r="V41" s="87"/>
      <c r="W41" s="88"/>
      <c r="X41" s="88"/>
      <c r="Y41" s="88"/>
      <c r="Z41" s="88"/>
      <c r="AA41" s="88"/>
      <c r="AB41" s="88"/>
      <c r="AC41" s="88"/>
      <c r="AD41" s="88"/>
      <c r="AE41" s="88"/>
    </row>
    <row r="42" spans="1:31" ht="12.75" customHeight="1" x14ac:dyDescent="0.35">
      <c r="A42" s="100" t="s">
        <v>97</v>
      </c>
      <c r="B42" s="50">
        <v>101.611178234413</v>
      </c>
      <c r="C42" s="50">
        <v>-628.00152575525306</v>
      </c>
      <c r="D42" s="50">
        <v>-20189.6013632375</v>
      </c>
      <c r="E42" s="81">
        <v>103.40393047451801</v>
      </c>
      <c r="F42" s="81">
        <v>-628.00042639861897</v>
      </c>
      <c r="G42" s="81">
        <v>-20189.6004043842</v>
      </c>
      <c r="H42" s="90">
        <v>101.6111755</v>
      </c>
      <c r="I42" s="91">
        <v>-628.00152590000005</v>
      </c>
      <c r="J42" s="91">
        <v>-20189.601559999999</v>
      </c>
      <c r="K42" s="84"/>
      <c r="L42" s="84"/>
      <c r="M42" s="84"/>
      <c r="N42" s="102"/>
      <c r="O42" s="102"/>
      <c r="P42" s="102"/>
      <c r="Q42" s="102"/>
      <c r="R42" s="102"/>
      <c r="S42" s="102"/>
      <c r="T42" s="86" t="s">
        <v>94</v>
      </c>
      <c r="U42" s="87"/>
      <c r="V42" s="103"/>
      <c r="W42" s="88"/>
      <c r="X42" s="88"/>
      <c r="Y42" s="88"/>
      <c r="Z42" s="88"/>
      <c r="AA42" s="88"/>
      <c r="AB42" s="88"/>
      <c r="AC42" s="88"/>
      <c r="AD42" s="88"/>
      <c r="AE42" s="88"/>
    </row>
    <row r="43" spans="1:31" ht="12.75" customHeight="1" x14ac:dyDescent="0.3">
      <c r="A43" s="29" t="s">
        <v>98</v>
      </c>
      <c r="B43" s="104">
        <v>80</v>
      </c>
      <c r="C43" s="104">
        <v>4983.1000979999999</v>
      </c>
      <c r="D43" s="104">
        <v>-200</v>
      </c>
      <c r="E43" s="104">
        <v>80</v>
      </c>
      <c r="F43" s="104">
        <v>4983.1000979999999</v>
      </c>
      <c r="G43" s="104">
        <v>-200</v>
      </c>
      <c r="H43" s="82">
        <v>79.999458309999994</v>
      </c>
      <c r="I43" s="83">
        <v>4983.1000979999999</v>
      </c>
      <c r="J43" s="83">
        <v>-200.01055909999999</v>
      </c>
      <c r="K43" s="84"/>
      <c r="L43" s="84"/>
      <c r="M43" s="84"/>
      <c r="N43" s="85"/>
      <c r="O43" s="85"/>
      <c r="P43" s="85"/>
      <c r="Q43" s="85"/>
      <c r="R43" s="85"/>
      <c r="S43" s="85"/>
      <c r="T43" s="86" t="s">
        <v>99</v>
      </c>
      <c r="U43" s="25"/>
      <c r="V43" s="25"/>
      <c r="AB43" s="88"/>
      <c r="AC43" s="88"/>
      <c r="AD43" s="88"/>
      <c r="AE43" s="88"/>
    </row>
    <row r="44" spans="1:31" ht="12.75" customHeight="1" x14ac:dyDescent="0.3">
      <c r="A44" s="29" t="s">
        <v>100</v>
      </c>
      <c r="D44" s="105"/>
      <c r="E44" s="105"/>
      <c r="F44" s="105"/>
      <c r="G44" s="105"/>
      <c r="H44" s="82">
        <v>79.999412539999994</v>
      </c>
      <c r="I44" s="83">
        <v>4783.8178710000002</v>
      </c>
      <c r="J44" s="83">
        <v>-200.01037600000001</v>
      </c>
      <c r="K44" s="89"/>
      <c r="L44" s="89"/>
      <c r="M44" s="89"/>
      <c r="N44" s="85"/>
      <c r="O44" s="85"/>
      <c r="P44" s="85"/>
      <c r="Q44" s="85"/>
      <c r="R44" s="85"/>
      <c r="S44" s="85"/>
      <c r="T44" s="86"/>
      <c r="U44" s="25"/>
      <c r="V44" s="25"/>
      <c r="AB44" s="88"/>
      <c r="AC44" s="88"/>
      <c r="AD44" s="88"/>
      <c r="AE44" s="88"/>
    </row>
    <row r="45" spans="1:31" ht="12.75" customHeight="1" x14ac:dyDescent="0.3">
      <c r="A45" s="29" t="s">
        <v>101</v>
      </c>
      <c r="B45" s="50">
        <v>80.010986542634996</v>
      </c>
      <c r="C45" s="50">
        <v>4763.8176484326796</v>
      </c>
      <c r="D45" s="50">
        <v>-200</v>
      </c>
      <c r="E45" s="50">
        <v>80.010986542634996</v>
      </c>
      <c r="F45" s="50">
        <v>4763.8176484326796</v>
      </c>
      <c r="G45" s="50">
        <v>-200</v>
      </c>
      <c r="H45" s="82">
        <v>80.010398859999995</v>
      </c>
      <c r="I45" s="83">
        <v>4763.8178710000002</v>
      </c>
      <c r="J45" s="83">
        <v>-200.01036070000001</v>
      </c>
      <c r="K45" s="92"/>
      <c r="L45" s="92"/>
      <c r="M45" s="92"/>
      <c r="N45" s="85"/>
      <c r="O45" s="85"/>
      <c r="P45" s="85"/>
      <c r="Q45" s="85"/>
      <c r="R45" s="85"/>
      <c r="S45" s="85"/>
      <c r="T45" s="86" t="s">
        <v>99</v>
      </c>
      <c r="U45" s="25"/>
      <c r="V45" s="25"/>
      <c r="AB45" s="88"/>
      <c r="AC45" s="88"/>
      <c r="AD45" s="88"/>
      <c r="AE45" s="88"/>
    </row>
    <row r="46" spans="1:31" ht="12.75" customHeight="1" x14ac:dyDescent="0.3">
      <c r="A46" s="29" t="s">
        <v>102</v>
      </c>
      <c r="E46" s="93" t="s">
        <v>91</v>
      </c>
      <c r="F46" s="93" t="s">
        <v>91</v>
      </c>
      <c r="G46" s="93" t="s">
        <v>91</v>
      </c>
      <c r="H46" s="90">
        <v>80.010375980000006</v>
      </c>
      <c r="I46" s="91">
        <v>4663.9951170000004</v>
      </c>
      <c r="J46" s="91">
        <v>-200.01026920000001</v>
      </c>
      <c r="K46" s="89"/>
      <c r="L46" s="89"/>
      <c r="M46" s="89"/>
      <c r="N46" s="85"/>
      <c r="O46" s="85"/>
      <c r="P46" s="85"/>
      <c r="Q46" s="85"/>
      <c r="R46" s="85"/>
      <c r="S46" s="85"/>
      <c r="T46" s="86" t="s">
        <v>99</v>
      </c>
      <c r="U46" s="25"/>
      <c r="V46" s="25"/>
      <c r="AB46" s="88"/>
      <c r="AC46" s="88"/>
      <c r="AD46" s="88"/>
      <c r="AE46" s="88"/>
    </row>
    <row r="47" spans="1:31" ht="12.75" customHeight="1" x14ac:dyDescent="0.3">
      <c r="A47" s="97"/>
      <c r="B47" s="93"/>
      <c r="C47" s="93"/>
      <c r="D47" s="93"/>
      <c r="E47" s="93"/>
      <c r="F47" s="93"/>
      <c r="G47" s="93"/>
      <c r="H47" s="98"/>
      <c r="I47" s="106"/>
      <c r="J47" s="106"/>
      <c r="K47" s="89"/>
      <c r="L47" s="89"/>
      <c r="M47" s="89"/>
      <c r="N47" s="85"/>
      <c r="O47" s="85"/>
      <c r="P47" s="85"/>
      <c r="Q47" s="85"/>
      <c r="R47" s="85"/>
      <c r="S47" s="85"/>
      <c r="T47" s="86" t="s">
        <v>92</v>
      </c>
      <c r="U47" s="25"/>
      <c r="V47" s="25"/>
      <c r="AB47" s="88"/>
      <c r="AC47" s="88"/>
      <c r="AD47" s="88"/>
      <c r="AE47" s="88"/>
    </row>
    <row r="48" spans="1:31" ht="12.75" customHeight="1" x14ac:dyDescent="0.3">
      <c r="A48" s="107" t="s">
        <v>103</v>
      </c>
      <c r="B48" s="32">
        <v>82.826768235429896</v>
      </c>
      <c r="C48" s="32">
        <v>-184.1266911056</v>
      </c>
      <c r="D48" s="32">
        <v>-202.51081097689899</v>
      </c>
      <c r="E48" s="32">
        <v>82.826768235429896</v>
      </c>
      <c r="F48" s="32">
        <v>-184.1266911056</v>
      </c>
      <c r="G48" s="32">
        <v>-202.51081097689899</v>
      </c>
      <c r="H48" s="98"/>
      <c r="I48" s="106"/>
      <c r="J48" s="106"/>
      <c r="K48" s="89"/>
      <c r="L48" s="89"/>
      <c r="M48" s="89"/>
      <c r="N48" s="85"/>
      <c r="O48" s="85"/>
      <c r="P48" s="85"/>
      <c r="Q48" s="85"/>
      <c r="R48" s="85"/>
      <c r="S48" s="85"/>
      <c r="T48" s="86" t="s">
        <v>92</v>
      </c>
      <c r="U48" s="25"/>
      <c r="V48" s="25"/>
      <c r="AB48" s="88"/>
      <c r="AC48" s="88"/>
      <c r="AD48" s="88"/>
      <c r="AE48" s="88"/>
    </row>
    <row r="49" spans="1:31" ht="12.75" customHeight="1" x14ac:dyDescent="0.3">
      <c r="A49" s="107" t="s">
        <v>104</v>
      </c>
      <c r="B49" s="93" t="s">
        <v>91</v>
      </c>
      <c r="C49" s="93" t="s">
        <v>91</v>
      </c>
      <c r="D49" s="93" t="s">
        <v>91</v>
      </c>
      <c r="E49" s="93" t="s">
        <v>91</v>
      </c>
      <c r="F49" s="93" t="s">
        <v>91</v>
      </c>
      <c r="G49" s="93" t="s">
        <v>91</v>
      </c>
      <c r="H49" s="98"/>
      <c r="I49" s="99"/>
      <c r="J49" s="99"/>
      <c r="K49" s="89"/>
      <c r="L49" s="89"/>
      <c r="M49" s="89"/>
      <c r="N49" s="85"/>
      <c r="O49" s="85"/>
      <c r="P49" s="85"/>
      <c r="Q49" s="85"/>
      <c r="R49" s="85"/>
      <c r="S49" s="85"/>
      <c r="T49" s="86"/>
      <c r="U49" s="25"/>
      <c r="V49" s="25"/>
      <c r="AB49" s="88"/>
      <c r="AC49" s="88"/>
      <c r="AD49" s="88"/>
      <c r="AE49" s="88"/>
    </row>
    <row r="50" spans="1:31" ht="12.75" customHeight="1" x14ac:dyDescent="0.3">
      <c r="A50" s="107" t="s">
        <v>105</v>
      </c>
      <c r="B50" s="93" t="s">
        <v>91</v>
      </c>
      <c r="C50" s="93" t="s">
        <v>91</v>
      </c>
      <c r="D50" s="93" t="s">
        <v>91</v>
      </c>
      <c r="E50" s="93" t="s">
        <v>91</v>
      </c>
      <c r="F50" s="93" t="s">
        <v>91</v>
      </c>
      <c r="G50" s="93" t="s">
        <v>91</v>
      </c>
      <c r="H50" s="108"/>
      <c r="I50" s="109"/>
      <c r="J50" s="109"/>
      <c r="K50" s="89"/>
      <c r="L50" s="89"/>
      <c r="M50" s="89"/>
      <c r="N50" s="85"/>
      <c r="O50" s="85"/>
      <c r="P50" s="85"/>
      <c r="Q50" s="85"/>
      <c r="R50" s="85"/>
      <c r="S50" s="85"/>
      <c r="T50" s="86"/>
      <c r="U50" s="25"/>
      <c r="V50" s="25"/>
      <c r="AB50" s="88"/>
      <c r="AC50" s="88"/>
      <c r="AD50" s="88"/>
      <c r="AE50" s="88"/>
    </row>
    <row r="51" spans="1:31" ht="12.75" customHeight="1" x14ac:dyDescent="0.3">
      <c r="A51" s="107" t="s">
        <v>106</v>
      </c>
      <c r="B51" s="93" t="s">
        <v>91</v>
      </c>
      <c r="C51" s="93" t="s">
        <v>91</v>
      </c>
      <c r="D51" s="93" t="s">
        <v>91</v>
      </c>
      <c r="E51" s="93" t="s">
        <v>91</v>
      </c>
      <c r="F51" s="93" t="s">
        <v>91</v>
      </c>
      <c r="G51" s="93" t="s">
        <v>91</v>
      </c>
      <c r="H51" s="98"/>
      <c r="I51" s="106"/>
      <c r="J51" s="106"/>
      <c r="K51" s="89"/>
      <c r="L51" s="89"/>
      <c r="M51" s="89"/>
      <c r="N51" s="85"/>
      <c r="O51" s="85"/>
      <c r="P51" s="85"/>
      <c r="Q51" s="85"/>
      <c r="R51" s="85"/>
      <c r="S51" s="85"/>
      <c r="T51" s="86" t="s">
        <v>92</v>
      </c>
      <c r="U51" s="25"/>
      <c r="V51" s="25"/>
      <c r="AB51" s="88"/>
      <c r="AC51" s="110"/>
      <c r="AD51" s="88"/>
      <c r="AE51" s="88"/>
    </row>
    <row r="52" spans="1:31" ht="12.75" customHeight="1" x14ac:dyDescent="0.25">
      <c r="A52" s="111" t="s">
        <v>107</v>
      </c>
      <c r="B52" s="50">
        <v>82.6740672456705</v>
      </c>
      <c r="C52" s="50">
        <v>-183.89368505856601</v>
      </c>
      <c r="D52" s="50">
        <v>-202.663078715544</v>
      </c>
      <c r="E52" s="50">
        <v>82.6740672456705</v>
      </c>
      <c r="F52" s="50">
        <v>-183.89368505856601</v>
      </c>
      <c r="G52" s="50">
        <v>-202.663078715544</v>
      </c>
      <c r="H52" s="94">
        <v>82.67356873</v>
      </c>
      <c r="I52" s="95">
        <v>-183.89936829999999</v>
      </c>
      <c r="J52" s="95">
        <v>-202.6687622</v>
      </c>
      <c r="K52" s="92"/>
      <c r="L52" s="92"/>
      <c r="M52" s="92"/>
      <c r="N52" s="112"/>
      <c r="O52" s="111"/>
      <c r="P52" s="112"/>
      <c r="Q52" s="111"/>
      <c r="R52" s="111"/>
      <c r="S52" s="111"/>
      <c r="T52" s="113"/>
      <c r="U52" s="25"/>
      <c r="V52" s="25"/>
    </row>
    <row r="53" spans="1:31" ht="12.75" customHeight="1" x14ac:dyDescent="0.25">
      <c r="A53" s="111" t="s">
        <v>108</v>
      </c>
      <c r="B53" s="93" t="s">
        <v>91</v>
      </c>
      <c r="C53" s="93" t="s">
        <v>91</v>
      </c>
      <c r="D53" s="93" t="s">
        <v>91</v>
      </c>
      <c r="E53" s="93" t="s">
        <v>91</v>
      </c>
      <c r="F53" s="93" t="s">
        <v>91</v>
      </c>
      <c r="G53" s="93" t="s">
        <v>91</v>
      </c>
      <c r="H53" s="114"/>
      <c r="I53" s="115"/>
      <c r="J53" s="115"/>
      <c r="K53" s="89"/>
      <c r="L53" s="89"/>
      <c r="M53" s="89"/>
      <c r="N53" s="112"/>
      <c r="O53" s="111"/>
      <c r="P53" s="112"/>
      <c r="Q53" s="111"/>
      <c r="R53" s="111"/>
      <c r="S53" s="111"/>
      <c r="T53" s="113"/>
      <c r="U53" s="25"/>
      <c r="V53" s="25"/>
    </row>
    <row r="54" spans="1:31" ht="12.75" customHeight="1" x14ac:dyDescent="0.25">
      <c r="A54" s="111" t="s">
        <v>109</v>
      </c>
      <c r="B54" s="116" t="s">
        <v>91</v>
      </c>
      <c r="C54" s="116" t="s">
        <v>91</v>
      </c>
      <c r="D54" s="116" t="s">
        <v>91</v>
      </c>
      <c r="E54" s="93" t="s">
        <v>91</v>
      </c>
      <c r="F54" s="93" t="s">
        <v>91</v>
      </c>
      <c r="G54" s="93" t="s">
        <v>91</v>
      </c>
      <c r="H54" s="94">
        <v>82.70293427</v>
      </c>
      <c r="I54" s="95">
        <v>-250.02966309999999</v>
      </c>
      <c r="J54" s="95">
        <v>-183.9964142</v>
      </c>
      <c r="K54" s="89"/>
      <c r="L54" s="89"/>
      <c r="M54" s="89"/>
      <c r="N54" s="112"/>
      <c r="O54" s="111"/>
      <c r="P54" s="112"/>
      <c r="Q54" s="111"/>
      <c r="R54" s="111"/>
      <c r="S54" s="111"/>
      <c r="T54" s="113"/>
      <c r="U54" s="25"/>
      <c r="V54" s="25"/>
    </row>
    <row r="55" spans="1:31" ht="12.75" customHeight="1" x14ac:dyDescent="0.35">
      <c r="A55" s="54" t="s">
        <v>110</v>
      </c>
      <c r="B55" s="116" t="s">
        <v>91</v>
      </c>
      <c r="C55" s="116" t="s">
        <v>91</v>
      </c>
      <c r="D55" s="116" t="s">
        <v>91</v>
      </c>
      <c r="E55" s="93" t="s">
        <v>91</v>
      </c>
      <c r="F55" s="93" t="s">
        <v>91</v>
      </c>
      <c r="G55" s="93" t="s">
        <v>91</v>
      </c>
      <c r="H55" s="94">
        <v>82.647499080000003</v>
      </c>
      <c r="I55" s="95">
        <v>-202.678009</v>
      </c>
      <c r="J55" s="95">
        <v>-136.47653199999999</v>
      </c>
      <c r="K55" s="89"/>
      <c r="L55" s="89"/>
      <c r="M55" s="89"/>
      <c r="N55" s="117"/>
      <c r="O55" s="118"/>
      <c r="P55" s="117"/>
      <c r="Q55" s="119"/>
      <c r="R55" s="119"/>
      <c r="S55" s="119"/>
      <c r="T55" s="113"/>
      <c r="U55" s="25"/>
      <c r="V55" s="25"/>
    </row>
    <row r="56" spans="1:31" ht="12.75" customHeight="1" x14ac:dyDescent="0.35">
      <c r="A56" s="100" t="s">
        <v>111</v>
      </c>
      <c r="B56" s="50">
        <v>93.338316729508506</v>
      </c>
      <c r="C56" s="81">
        <v>19615.900000000001</v>
      </c>
      <c r="D56" s="50">
        <v>-175.211151405007</v>
      </c>
      <c r="E56" s="81">
        <v>94.100335442002304</v>
      </c>
      <c r="F56" s="81">
        <v>-19615.900000000001</v>
      </c>
      <c r="G56" s="81">
        <v>-175.30787463494599</v>
      </c>
      <c r="H56" s="82">
        <v>93.354194640000003</v>
      </c>
      <c r="I56" s="83">
        <v>-19615.900389999999</v>
      </c>
      <c r="J56" s="83">
        <v>-175.23489380000001</v>
      </c>
      <c r="K56" s="84"/>
      <c r="L56" s="84"/>
      <c r="M56" s="84"/>
      <c r="N56" s="120"/>
      <c r="O56" s="102"/>
      <c r="P56" s="121"/>
      <c r="Q56" s="102"/>
      <c r="R56" s="102"/>
      <c r="S56" s="102"/>
      <c r="T56" s="86" t="s">
        <v>112</v>
      </c>
      <c r="U56" s="25"/>
      <c r="V56" s="25"/>
      <c r="AB56" s="88"/>
      <c r="AC56" s="88"/>
      <c r="AD56" s="88"/>
      <c r="AE56" s="88"/>
    </row>
    <row r="57" spans="1:31" ht="12.75" customHeight="1" x14ac:dyDescent="0.35">
      <c r="A57" s="100" t="s">
        <v>113</v>
      </c>
      <c r="B57" s="50">
        <v>83.086259545931298</v>
      </c>
      <c r="C57" s="50">
        <v>-4178.1008835016601</v>
      </c>
      <c r="D57" s="50">
        <v>-594.10040769453497</v>
      </c>
      <c r="E57" s="81">
        <v>84.332986790499504</v>
      </c>
      <c r="F57" s="81">
        <v>-4178.0999730274998</v>
      </c>
      <c r="G57" s="81">
        <v>-594.09985886593597</v>
      </c>
      <c r="H57" s="82">
        <v>83.110847469999996</v>
      </c>
      <c r="I57" s="83">
        <v>-4178.1040039999998</v>
      </c>
      <c r="J57" s="83">
        <v>-594.18060300000002</v>
      </c>
      <c r="K57" s="84"/>
      <c r="L57" s="84"/>
      <c r="M57" s="84"/>
      <c r="N57" s="102"/>
      <c r="O57" s="102"/>
      <c r="P57" s="121"/>
      <c r="Q57" s="102"/>
      <c r="R57" s="102"/>
      <c r="S57" s="102"/>
      <c r="T57" s="86" t="s">
        <v>114</v>
      </c>
      <c r="U57" s="25"/>
      <c r="V57" s="25"/>
      <c r="AB57" s="88"/>
      <c r="AC57" s="88"/>
      <c r="AD57" s="88"/>
      <c r="AE57" s="88"/>
    </row>
    <row r="58" spans="1:31" ht="12.75" customHeight="1" x14ac:dyDescent="0.35">
      <c r="A58" s="29" t="s">
        <v>115</v>
      </c>
      <c r="B58" s="50">
        <v>91.447582566470899</v>
      </c>
      <c r="C58" s="50">
        <v>-19908.600906984499</v>
      </c>
      <c r="D58" s="50">
        <v>304.99946932468703</v>
      </c>
      <c r="E58" s="81">
        <v>93.188863935411604</v>
      </c>
      <c r="F58" s="81">
        <v>-19908.600006469002</v>
      </c>
      <c r="G58" s="81">
        <v>304.99999650639199</v>
      </c>
      <c r="H58" s="82">
        <v>91.498023989999993</v>
      </c>
      <c r="I58" s="83">
        <v>-19908.519530000001</v>
      </c>
      <c r="J58" s="83">
        <v>306.41357420000003</v>
      </c>
      <c r="K58" s="84"/>
      <c r="L58" s="84"/>
      <c r="M58" s="84"/>
      <c r="N58" s="102"/>
      <c r="O58" s="102"/>
      <c r="P58" s="121"/>
      <c r="Q58" s="102"/>
      <c r="R58" s="102"/>
      <c r="S58" s="102"/>
      <c r="T58" s="86" t="s">
        <v>112</v>
      </c>
      <c r="U58" s="25"/>
      <c r="V58" s="25"/>
      <c r="AB58" s="88"/>
      <c r="AC58" s="88"/>
      <c r="AD58" s="88"/>
      <c r="AE58" s="88"/>
    </row>
    <row r="59" spans="1:31" ht="12.75" customHeight="1" x14ac:dyDescent="0.35">
      <c r="A59" s="29" t="s">
        <v>116</v>
      </c>
      <c r="B59" s="50"/>
      <c r="C59" s="50"/>
      <c r="D59" s="50"/>
      <c r="E59" s="81"/>
      <c r="F59" s="81"/>
      <c r="G59" s="81"/>
      <c r="H59" s="82"/>
      <c r="I59" s="83"/>
      <c r="J59" s="83"/>
      <c r="K59" s="84"/>
      <c r="L59" s="84"/>
      <c r="M59" s="84"/>
      <c r="N59" s="102"/>
      <c r="O59" s="102"/>
      <c r="P59" s="122"/>
      <c r="Q59" s="102"/>
      <c r="R59" s="102"/>
      <c r="S59" s="102"/>
      <c r="T59" s="86"/>
      <c r="U59" s="25"/>
      <c r="V59" s="25"/>
      <c r="AB59" s="88"/>
      <c r="AC59" s="88"/>
      <c r="AD59" s="88"/>
      <c r="AE59" s="88"/>
    </row>
    <row r="60" spans="1:31" ht="12.75" customHeight="1" x14ac:dyDescent="0.35">
      <c r="A60" s="29" t="s">
        <v>117</v>
      </c>
      <c r="B60" s="50"/>
      <c r="C60" s="50"/>
      <c r="D60" s="50"/>
      <c r="E60" s="81"/>
      <c r="F60" s="81"/>
      <c r="G60" s="81"/>
      <c r="H60" s="82"/>
      <c r="I60" s="83"/>
      <c r="J60" s="83"/>
      <c r="K60" s="84"/>
      <c r="L60" s="84"/>
      <c r="M60" s="84"/>
      <c r="N60" s="102"/>
      <c r="O60" s="102"/>
      <c r="P60" s="122"/>
      <c r="Q60" s="102"/>
      <c r="R60" s="102"/>
      <c r="S60" s="102"/>
      <c r="T60" s="86"/>
      <c r="U60" s="25"/>
      <c r="V60" s="25"/>
      <c r="AB60" s="88"/>
      <c r="AC60" s="88"/>
      <c r="AD60" s="88"/>
      <c r="AE60" s="88"/>
    </row>
    <row r="61" spans="1:31" ht="12.75" customHeight="1" x14ac:dyDescent="0.35">
      <c r="A61" s="29" t="s">
        <v>118</v>
      </c>
      <c r="B61" s="50"/>
      <c r="C61" s="50"/>
      <c r="D61" s="50"/>
      <c r="E61" s="81"/>
      <c r="F61" s="81"/>
      <c r="G61" s="81"/>
      <c r="H61" s="82"/>
      <c r="I61" s="83"/>
      <c r="J61" s="83"/>
      <c r="K61" s="84"/>
      <c r="L61" s="84"/>
      <c r="M61" s="84"/>
      <c r="N61" s="102"/>
      <c r="O61" s="102"/>
      <c r="P61" s="122"/>
      <c r="Q61" s="102"/>
      <c r="R61" s="102"/>
      <c r="S61" s="102"/>
      <c r="T61" s="86"/>
      <c r="U61" s="25"/>
      <c r="V61" s="25"/>
      <c r="AB61" s="88"/>
      <c r="AC61" s="88"/>
      <c r="AD61" s="88"/>
      <c r="AE61" s="88"/>
    </row>
    <row r="62" spans="1:31" ht="12.75" customHeight="1" x14ac:dyDescent="0.3">
      <c r="A62" s="97" t="s">
        <v>119</v>
      </c>
      <c r="B62" s="25"/>
      <c r="C62" s="25"/>
      <c r="D62" s="25"/>
      <c r="E62" s="32"/>
      <c r="F62" s="32"/>
      <c r="G62" s="32"/>
      <c r="H62" s="98"/>
      <c r="I62" s="106"/>
      <c r="J62" s="106"/>
      <c r="K62" s="85"/>
      <c r="L62" s="85"/>
      <c r="M62" s="85"/>
      <c r="N62" s="85"/>
      <c r="O62" s="85"/>
      <c r="P62" s="85"/>
      <c r="Q62" s="85"/>
      <c r="R62" s="85"/>
      <c r="S62" s="85"/>
      <c r="T62" s="86" t="s">
        <v>112</v>
      </c>
      <c r="U62" s="25"/>
      <c r="V62" s="25"/>
      <c r="AB62" s="88"/>
      <c r="AC62" s="88"/>
      <c r="AD62" s="88"/>
      <c r="AE62" s="88"/>
    </row>
    <row r="63" spans="1:31" ht="12.75" customHeight="1" x14ac:dyDescent="0.3">
      <c r="A63" s="97" t="s">
        <v>120</v>
      </c>
      <c r="B63" s="25"/>
      <c r="C63" s="25"/>
      <c r="D63" s="25"/>
      <c r="E63" s="32"/>
      <c r="F63" s="32"/>
      <c r="G63" s="32"/>
      <c r="H63" s="98"/>
      <c r="I63" s="106"/>
      <c r="J63" s="106"/>
      <c r="K63" s="85"/>
      <c r="L63" s="85"/>
      <c r="M63" s="85"/>
      <c r="N63" s="85"/>
      <c r="O63" s="85"/>
      <c r="P63" s="85"/>
      <c r="Q63" s="85"/>
      <c r="R63" s="85"/>
      <c r="S63" s="85"/>
      <c r="T63" s="86" t="s">
        <v>112</v>
      </c>
      <c r="U63" s="25"/>
      <c r="V63" s="25"/>
      <c r="AB63" s="88"/>
      <c r="AC63" s="88"/>
      <c r="AD63" s="88"/>
      <c r="AE63" s="88"/>
    </row>
    <row r="64" spans="1:31" ht="12.75" customHeight="1" x14ac:dyDescent="0.3">
      <c r="A64" s="97" t="s">
        <v>121</v>
      </c>
      <c r="B64" s="25"/>
      <c r="C64" s="25"/>
      <c r="D64" s="25"/>
      <c r="E64" s="32"/>
      <c r="F64" s="32"/>
      <c r="G64" s="32"/>
      <c r="H64" s="98"/>
      <c r="I64" s="106"/>
      <c r="J64" s="106"/>
      <c r="K64" s="85"/>
      <c r="L64" s="85"/>
      <c r="M64" s="85"/>
      <c r="N64" s="85"/>
      <c r="O64" s="85"/>
      <c r="P64" s="85"/>
      <c r="Q64" s="85"/>
      <c r="R64" s="85"/>
      <c r="S64" s="85"/>
      <c r="T64" s="86" t="s">
        <v>122</v>
      </c>
      <c r="U64" s="25"/>
      <c r="V64" s="25"/>
      <c r="AB64" s="88"/>
      <c r="AC64" s="88"/>
      <c r="AD64" s="88"/>
      <c r="AE64" s="88"/>
    </row>
    <row r="65" spans="1:32" ht="12.75" customHeight="1" x14ac:dyDescent="0.3">
      <c r="A65" s="97" t="s">
        <v>123</v>
      </c>
      <c r="B65" s="25"/>
      <c r="C65" s="25"/>
      <c r="D65" s="25"/>
      <c r="E65" s="32"/>
      <c r="F65" s="32"/>
      <c r="G65" s="32"/>
      <c r="H65" s="98"/>
      <c r="I65" s="106"/>
      <c r="J65" s="106"/>
      <c r="K65" s="85"/>
      <c r="L65" s="85"/>
      <c r="M65" s="85"/>
      <c r="N65" s="85"/>
      <c r="O65" s="85"/>
      <c r="P65" s="85"/>
      <c r="Q65" s="85"/>
      <c r="R65" s="85"/>
      <c r="S65" s="85"/>
      <c r="T65" s="86" t="s">
        <v>124</v>
      </c>
      <c r="U65" s="25"/>
      <c r="V65" s="25"/>
      <c r="AB65" s="88"/>
      <c r="AC65" s="88"/>
      <c r="AD65" s="88"/>
      <c r="AE65" s="88"/>
    </row>
    <row r="66" spans="1:32" ht="12.75" customHeight="1" x14ac:dyDescent="0.3">
      <c r="A66" s="97" t="s">
        <v>125</v>
      </c>
      <c r="B66" s="25"/>
      <c r="C66" s="25"/>
      <c r="D66" s="25"/>
      <c r="E66" s="32"/>
      <c r="F66" s="32"/>
      <c r="G66" s="32"/>
      <c r="H66" s="98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6" t="s">
        <v>126</v>
      </c>
      <c r="U66" s="25"/>
      <c r="V66" s="25"/>
      <c r="AB66" s="88"/>
      <c r="AC66" s="88"/>
      <c r="AD66" s="88"/>
      <c r="AE66" s="88"/>
    </row>
    <row r="67" spans="1:32" ht="12.75" customHeight="1" x14ac:dyDescent="0.3">
      <c r="A67" s="123"/>
      <c r="E67" s="124"/>
      <c r="F67" s="124"/>
      <c r="G67" s="124"/>
      <c r="H67" s="98"/>
      <c r="I67" s="85"/>
      <c r="J67" s="85"/>
      <c r="K67" s="124"/>
      <c r="L67" s="124"/>
      <c r="M67" s="124"/>
      <c r="N67" s="124"/>
      <c r="O67" s="124"/>
      <c r="P67" s="124"/>
      <c r="Q67" s="124"/>
      <c r="R67" s="125"/>
      <c r="S67" s="124"/>
      <c r="T67" s="88"/>
      <c r="AC67" s="110"/>
      <c r="AD67" s="88"/>
      <c r="AE67" s="88"/>
      <c r="AF67" s="88"/>
    </row>
    <row r="68" spans="1:32" ht="12.75" customHeight="1" x14ac:dyDescent="0.3">
      <c r="A68" s="88"/>
      <c r="B68" s="88"/>
      <c r="C68" s="88"/>
      <c r="D68" s="88"/>
      <c r="E68" s="88"/>
      <c r="F68" s="88"/>
      <c r="G68" s="88"/>
      <c r="H68" s="126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</row>
    <row r="69" spans="1:32" ht="24.75" customHeight="1" x14ac:dyDescent="0.3">
      <c r="A69" s="127"/>
      <c r="B69" s="128" t="s">
        <v>127</v>
      </c>
      <c r="C69" s="129" t="s">
        <v>128</v>
      </c>
      <c r="D69" s="130" t="s">
        <v>129</v>
      </c>
      <c r="E69" s="127"/>
      <c r="F69" s="127"/>
      <c r="G69" s="127"/>
      <c r="H69" s="130" t="s">
        <v>129</v>
      </c>
      <c r="I69" s="128" t="s">
        <v>130</v>
      </c>
      <c r="J69" s="128" t="s">
        <v>131</v>
      </c>
      <c r="K69" s="128" t="s">
        <v>132</v>
      </c>
      <c r="L69" s="131"/>
      <c r="M69" s="131"/>
      <c r="N69" s="131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</row>
    <row r="70" spans="1:32" ht="12.75" customHeight="1" x14ac:dyDescent="0.3">
      <c r="A70" s="132" t="s">
        <v>133</v>
      </c>
      <c r="B70" s="133"/>
      <c r="C70" s="133"/>
      <c r="D70" s="133"/>
      <c r="E70" s="133"/>
      <c r="F70" s="133"/>
      <c r="G70" s="133"/>
      <c r="H70" s="134"/>
      <c r="I70" s="133"/>
      <c r="J70" s="133"/>
      <c r="K70" s="133"/>
      <c r="L70" s="123"/>
      <c r="M70" s="123"/>
      <c r="N70" s="123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</row>
    <row r="71" spans="1:32" ht="12.75" customHeight="1" x14ac:dyDescent="0.3">
      <c r="A71" s="21" t="s">
        <v>134</v>
      </c>
      <c r="B71" s="97"/>
      <c r="C71" s="97"/>
      <c r="D71" s="97"/>
      <c r="E71" s="97"/>
      <c r="F71" s="97"/>
      <c r="G71" s="97"/>
      <c r="H71" s="98"/>
      <c r="I71" s="97"/>
      <c r="J71" s="97"/>
      <c r="K71" s="97"/>
      <c r="L71" s="123"/>
      <c r="M71" s="123"/>
      <c r="N71" s="123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</row>
    <row r="72" spans="1:32" ht="12.75" customHeight="1" x14ac:dyDescent="0.3">
      <c r="A72" s="135" t="s">
        <v>135</v>
      </c>
      <c r="B72" s="97"/>
      <c r="C72" s="97"/>
      <c r="D72" s="97"/>
      <c r="F72" s="97"/>
      <c r="G72" s="97"/>
      <c r="H72" s="98"/>
      <c r="I72" s="97"/>
      <c r="J72" s="97"/>
      <c r="K72" s="97"/>
      <c r="L72" s="123"/>
      <c r="M72" s="123"/>
      <c r="N72" s="123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</row>
    <row r="73" spans="1:32" ht="12.75" customHeight="1" x14ac:dyDescent="0.3">
      <c r="A73" s="135"/>
      <c r="B73" s="97"/>
      <c r="C73" s="97"/>
      <c r="D73" s="97"/>
      <c r="E73" s="25"/>
      <c r="F73" s="97"/>
      <c r="G73" s="97"/>
      <c r="H73" s="98"/>
      <c r="I73" s="97"/>
      <c r="J73" s="97"/>
      <c r="K73" s="97"/>
      <c r="L73" s="123"/>
      <c r="M73" s="123"/>
      <c r="N73" s="123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</row>
    <row r="74" spans="1:32" ht="12.75" customHeight="1" x14ac:dyDescent="0.3">
      <c r="A74" s="136" t="s">
        <v>136</v>
      </c>
      <c r="B74" s="83">
        <f t="shared" ref="B74:B76" si="3">((H43-H44)^2+(I43-I44)^2+(J43-J44)^2)^0.5</f>
        <v>199.28222700008908</v>
      </c>
      <c r="C74" s="137">
        <v>1.44963</v>
      </c>
      <c r="D74" s="83">
        <f t="shared" ref="D74:D80" si="4">B74*C74</f>
        <v>288.88549472613914</v>
      </c>
      <c r="E74" s="100"/>
      <c r="F74" s="100"/>
      <c r="G74" s="100"/>
      <c r="H74" s="138"/>
      <c r="I74" s="97"/>
      <c r="J74" s="97"/>
      <c r="K74" s="97"/>
      <c r="L74" s="123"/>
      <c r="M74" s="123"/>
      <c r="N74" s="123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</row>
    <row r="75" spans="1:32" ht="12.75" customHeight="1" x14ac:dyDescent="0.3">
      <c r="A75" s="136" t="s">
        <v>137</v>
      </c>
      <c r="B75" s="83">
        <f t="shared" si="3"/>
        <v>20.000003017486303</v>
      </c>
      <c r="C75" s="139">
        <v>1</v>
      </c>
      <c r="D75" s="83">
        <f t="shared" si="4"/>
        <v>20.000003017486303</v>
      </c>
      <c r="E75" s="100"/>
      <c r="F75" s="100"/>
      <c r="G75" s="100"/>
      <c r="H75" s="138"/>
      <c r="I75" s="97"/>
      <c r="J75" s="97"/>
      <c r="K75" s="97"/>
      <c r="L75" s="123"/>
      <c r="M75" s="123"/>
      <c r="N75" s="123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</row>
    <row r="76" spans="1:32" ht="12.75" customHeight="1" x14ac:dyDescent="0.3">
      <c r="A76" s="136" t="s">
        <v>138</v>
      </c>
      <c r="B76" s="83">
        <f t="shared" si="3"/>
        <v>99.82275400004437</v>
      </c>
      <c r="C76" s="137">
        <v>1.44963</v>
      </c>
      <c r="D76" s="83">
        <f t="shared" si="4"/>
        <v>144.70605888108432</v>
      </c>
      <c r="E76" s="43"/>
      <c r="F76" s="136"/>
      <c r="G76" s="136"/>
      <c r="H76" s="138"/>
      <c r="I76" s="85"/>
      <c r="J76" s="85"/>
      <c r="K76" s="85"/>
      <c r="L76" s="124"/>
      <c r="M76" s="124"/>
      <c r="N76" s="124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</row>
    <row r="77" spans="1:32" ht="12.75" customHeight="1" x14ac:dyDescent="0.3">
      <c r="A77" s="136" t="s">
        <v>139</v>
      </c>
      <c r="B77" s="83">
        <f>((H46-H52)^2+(I46-I52)^2+(J46-J52)^2)^0.5</f>
        <v>4847.8959457462379</v>
      </c>
      <c r="C77" s="139">
        <v>1</v>
      </c>
      <c r="D77" s="83">
        <f t="shared" si="4"/>
        <v>4847.8959457462379</v>
      </c>
      <c r="E77" s="43"/>
      <c r="F77" s="100"/>
      <c r="G77" s="100"/>
      <c r="H77" s="138"/>
      <c r="I77" s="85"/>
      <c r="J77" s="85"/>
      <c r="K77" s="85"/>
      <c r="L77" s="124"/>
      <c r="M77" s="124"/>
      <c r="N77" s="124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</row>
    <row r="78" spans="1:32" ht="12.75" customHeight="1" x14ac:dyDescent="0.3">
      <c r="A78" s="136" t="s">
        <v>140</v>
      </c>
      <c r="B78" s="83">
        <f>((H40-H52)^2+(I40-I52)^2+(J40-J52)^2)^0.5</f>
        <v>19537.320605358844</v>
      </c>
      <c r="C78" s="139">
        <v>1</v>
      </c>
      <c r="D78" s="83">
        <f t="shared" si="4"/>
        <v>19537.320605358844</v>
      </c>
      <c r="E78" s="43"/>
      <c r="F78" s="100"/>
      <c r="G78" s="100"/>
      <c r="H78" s="138"/>
      <c r="I78" s="85"/>
      <c r="J78" s="85"/>
      <c r="K78" s="85"/>
      <c r="L78" s="124"/>
      <c r="M78" s="124"/>
      <c r="N78" s="124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</row>
    <row r="79" spans="1:32" ht="12.75" customHeight="1" x14ac:dyDescent="0.3">
      <c r="A79" s="136" t="s">
        <v>141</v>
      </c>
      <c r="B79" s="83">
        <f t="shared" ref="B79:B80" si="5">((H41-H40)^2+(I41-I40)^2+(J41-J40)^2)^0.5</f>
        <v>16164.691975096752</v>
      </c>
      <c r="C79" s="139">
        <v>1</v>
      </c>
      <c r="D79" s="83">
        <f t="shared" si="4"/>
        <v>16164.691975096752</v>
      </c>
      <c r="E79" s="43"/>
      <c r="F79" s="140"/>
      <c r="G79" s="140"/>
      <c r="H79" s="138"/>
      <c r="I79" s="85"/>
      <c r="J79" s="85"/>
      <c r="K79" s="85"/>
      <c r="L79" s="124"/>
      <c r="M79" s="124"/>
      <c r="N79" s="124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</row>
    <row r="80" spans="1:32" ht="12.75" customHeight="1" x14ac:dyDescent="0.3">
      <c r="A80" s="136" t="s">
        <v>142</v>
      </c>
      <c r="B80" s="83">
        <f t="shared" si="5"/>
        <v>16610.690416662012</v>
      </c>
      <c r="C80" s="139">
        <v>1</v>
      </c>
      <c r="D80" s="83">
        <f t="shared" si="4"/>
        <v>16610.690416662012</v>
      </c>
      <c r="E80" s="43"/>
      <c r="F80" s="100"/>
      <c r="G80" s="100"/>
      <c r="H80" s="138"/>
      <c r="I80" s="85"/>
      <c r="J80" s="85"/>
      <c r="K80" s="85"/>
      <c r="L80" s="124"/>
      <c r="M80" s="106"/>
      <c r="N80" s="124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</row>
    <row r="81" spans="1:32" ht="12.75" customHeight="1" x14ac:dyDescent="0.3">
      <c r="A81" s="85"/>
      <c r="B81" s="136"/>
      <c r="C81" s="136"/>
      <c r="D81" s="43"/>
      <c r="E81" s="43"/>
      <c r="F81" s="140"/>
      <c r="G81" s="140"/>
      <c r="H81" s="82">
        <f>SUM(D74:D80)</f>
        <v>57614.190499488555</v>
      </c>
      <c r="I81" s="85"/>
      <c r="J81" s="85"/>
      <c r="K81" s="85"/>
      <c r="L81" s="124"/>
      <c r="M81" s="124"/>
      <c r="N81" s="124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</row>
    <row r="82" spans="1:32" ht="12.75" customHeight="1" x14ac:dyDescent="0.3">
      <c r="A82" s="21" t="s">
        <v>134</v>
      </c>
      <c r="B82" s="25"/>
      <c r="C82" s="25"/>
      <c r="D82" s="25"/>
      <c r="E82" s="25"/>
      <c r="F82" s="25"/>
      <c r="G82" s="25"/>
      <c r="H82" s="25"/>
      <c r="I82" s="85"/>
      <c r="J82" s="85"/>
      <c r="K82" s="85"/>
      <c r="L82" s="124"/>
      <c r="M82" s="124"/>
      <c r="N82" s="124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</row>
    <row r="83" spans="1:32" ht="12.75" customHeight="1" x14ac:dyDescent="0.3">
      <c r="A83" s="135" t="s">
        <v>143</v>
      </c>
      <c r="B83" s="25"/>
      <c r="C83" s="25"/>
      <c r="D83" s="25"/>
      <c r="E83" s="25"/>
      <c r="F83" s="25"/>
      <c r="G83" s="25"/>
      <c r="H83" s="25"/>
      <c r="I83" s="85"/>
      <c r="J83" s="85"/>
      <c r="K83" s="85"/>
      <c r="L83" s="124"/>
      <c r="M83" s="124"/>
      <c r="N83" s="124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</row>
    <row r="84" spans="1:32" ht="12.75" customHeight="1" x14ac:dyDescent="0.3">
      <c r="A84" s="85"/>
      <c r="B84" s="87"/>
      <c r="C84" s="85"/>
      <c r="D84" s="85"/>
      <c r="E84" s="85"/>
      <c r="F84" s="97"/>
      <c r="G84" s="97"/>
      <c r="H84" s="98"/>
      <c r="I84" s="85"/>
      <c r="J84" s="85"/>
      <c r="K84" s="97"/>
      <c r="L84" s="123"/>
      <c r="M84" s="123"/>
      <c r="N84" s="123"/>
      <c r="O84" s="123"/>
      <c r="P84" s="124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</row>
    <row r="85" spans="1:32" ht="12.75" customHeight="1" x14ac:dyDescent="0.3">
      <c r="A85" s="136" t="s">
        <v>144</v>
      </c>
      <c r="B85" s="83">
        <f>((H36-H35)^2+(I36-I35)^2+(J36-J35)^2)^0.5</f>
        <v>200.06201100003375</v>
      </c>
      <c r="C85" s="137">
        <v>1.44963</v>
      </c>
      <c r="D85" s="141">
        <f t="shared" ref="D85:D92" si="6">B85*C85</f>
        <v>290.01589300597891</v>
      </c>
      <c r="E85" s="85"/>
      <c r="F85" s="142"/>
      <c r="G85" s="142"/>
      <c r="H85" s="98"/>
      <c r="I85" s="85"/>
      <c r="J85" s="85"/>
      <c r="K85" s="97"/>
      <c r="L85" s="123"/>
      <c r="M85" s="123"/>
      <c r="N85" s="123"/>
      <c r="O85" s="123"/>
      <c r="P85" s="124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</row>
    <row r="86" spans="1:32" ht="12.75" customHeight="1" x14ac:dyDescent="0.3">
      <c r="A86" s="136" t="s">
        <v>145</v>
      </c>
      <c r="B86" s="83">
        <f t="shared" ref="B86:B87" si="7">((H36-H37)^2+(I36-I37)^2+(J36-J37)^2)^0.5</f>
        <v>20.269535056472844</v>
      </c>
      <c r="C86" s="139">
        <v>1</v>
      </c>
      <c r="D86" s="143">
        <f t="shared" si="6"/>
        <v>20.269535056472844</v>
      </c>
      <c r="E86" s="85"/>
      <c r="F86" s="97"/>
      <c r="G86" s="97"/>
      <c r="H86" s="98"/>
      <c r="I86" s="85"/>
      <c r="J86" s="85"/>
      <c r="K86" s="97"/>
      <c r="L86" s="123"/>
      <c r="M86" s="123"/>
      <c r="N86" s="123"/>
      <c r="O86" s="123"/>
      <c r="P86" s="124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</row>
    <row r="87" spans="1:32" ht="12.75" customHeight="1" x14ac:dyDescent="0.3">
      <c r="A87" s="136" t="s">
        <v>146</v>
      </c>
      <c r="B87" s="83">
        <f t="shared" si="7"/>
        <v>100.10253900001354</v>
      </c>
      <c r="C87" s="137">
        <v>1.44963</v>
      </c>
      <c r="D87" s="143">
        <f t="shared" si="6"/>
        <v>145.11164361058962</v>
      </c>
      <c r="E87" s="85"/>
      <c r="F87" s="142"/>
      <c r="G87" s="142"/>
      <c r="H87" s="98"/>
      <c r="I87" s="85"/>
      <c r="J87" s="85"/>
      <c r="K87" s="97"/>
      <c r="L87" s="123"/>
      <c r="M87" s="123"/>
      <c r="N87" s="123"/>
      <c r="O87" s="123"/>
      <c r="P87" s="124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</row>
    <row r="88" spans="1:32" ht="12.75" customHeight="1" x14ac:dyDescent="0.3">
      <c r="A88" s="136" t="s">
        <v>147</v>
      </c>
      <c r="B88" s="83">
        <f>((H38-H55)^2+(I38-I55)^2+(J38-J55)^2)^0.5</f>
        <v>4829.2441010606553</v>
      </c>
      <c r="C88" s="139">
        <v>1</v>
      </c>
      <c r="D88" s="143">
        <f t="shared" si="6"/>
        <v>4829.2441010606553</v>
      </c>
      <c r="E88" s="85"/>
      <c r="F88" s="97"/>
      <c r="G88" s="97"/>
      <c r="H88" s="98"/>
      <c r="I88" s="85"/>
      <c r="J88" s="85"/>
      <c r="K88" s="97"/>
      <c r="L88" s="123"/>
      <c r="M88" s="123"/>
      <c r="N88" s="123"/>
      <c r="O88" s="123"/>
      <c r="P88" s="124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</row>
    <row r="89" spans="1:32" ht="12.75" customHeight="1" x14ac:dyDescent="0.3">
      <c r="A89" s="136" t="s">
        <v>148</v>
      </c>
      <c r="B89" s="83">
        <f>((H55-H52)^2+(I55-I52)^2+(J55-J52)^2)^0.5</f>
        <v>68.804428382307933</v>
      </c>
      <c r="C89" s="137">
        <v>1.44963</v>
      </c>
      <c r="D89" s="143">
        <f t="shared" si="6"/>
        <v>99.740963515845053</v>
      </c>
      <c r="E89" s="85"/>
      <c r="F89" s="142"/>
      <c r="G89" s="142"/>
      <c r="H89" s="98"/>
      <c r="I89" s="85"/>
      <c r="J89" s="85"/>
      <c r="K89" s="97"/>
      <c r="L89" s="123"/>
      <c r="M89" s="123"/>
      <c r="N89" s="123"/>
      <c r="O89" s="123"/>
      <c r="P89" s="124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</row>
    <row r="90" spans="1:32" ht="12.75" customHeight="1" x14ac:dyDescent="0.3">
      <c r="A90" s="136" t="s">
        <v>140</v>
      </c>
      <c r="B90" s="83">
        <f>((H40-H52)^2+(I40-I52)^2+(J40-J52)^2)^0.5</f>
        <v>19537.320605358844</v>
      </c>
      <c r="C90" s="139">
        <v>1</v>
      </c>
      <c r="D90" s="83">
        <f t="shared" si="6"/>
        <v>19537.320605358844</v>
      </c>
      <c r="E90" s="85"/>
      <c r="F90" s="142"/>
      <c r="G90" s="142"/>
      <c r="H90" s="98"/>
      <c r="I90" s="85"/>
      <c r="J90" s="85"/>
      <c r="K90" s="97"/>
      <c r="L90" s="123"/>
      <c r="M90" s="123"/>
      <c r="N90" s="123"/>
      <c r="O90" s="123"/>
      <c r="P90" s="124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</row>
    <row r="91" spans="1:32" ht="12.75" customHeight="1" x14ac:dyDescent="0.3">
      <c r="A91" s="136" t="s">
        <v>141</v>
      </c>
      <c r="B91" s="83">
        <f t="shared" ref="B91:B92" si="8">((H41-H40)^2+(I41-I40)^2+(J41-J40)^2)^0.5</f>
        <v>16164.691975096752</v>
      </c>
      <c r="C91" s="139">
        <v>1</v>
      </c>
      <c r="D91" s="83">
        <f t="shared" si="6"/>
        <v>16164.691975096752</v>
      </c>
      <c r="E91" s="85"/>
      <c r="F91" s="142"/>
      <c r="G91" s="142"/>
      <c r="H91" s="98"/>
      <c r="I91" s="85"/>
      <c r="J91" s="85"/>
      <c r="K91" s="97"/>
      <c r="L91" s="123"/>
      <c r="M91" s="123"/>
      <c r="N91" s="123"/>
      <c r="O91" s="123"/>
      <c r="P91" s="124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</row>
    <row r="92" spans="1:32" ht="12.75" customHeight="1" x14ac:dyDescent="0.3">
      <c r="A92" s="136" t="s">
        <v>142</v>
      </c>
      <c r="B92" s="83">
        <f t="shared" si="8"/>
        <v>16610.690416662012</v>
      </c>
      <c r="C92" s="139">
        <v>1</v>
      </c>
      <c r="D92" s="83">
        <f t="shared" si="6"/>
        <v>16610.690416662012</v>
      </c>
      <c r="E92" s="85"/>
      <c r="F92" s="142"/>
      <c r="G92" s="142"/>
      <c r="H92" s="98"/>
      <c r="I92" s="85"/>
      <c r="J92" s="97"/>
      <c r="K92" s="97"/>
      <c r="L92" s="123"/>
      <c r="M92" s="123"/>
      <c r="N92" s="123"/>
      <c r="O92" s="123"/>
      <c r="P92" s="123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</row>
    <row r="93" spans="1:32" ht="12.75" customHeight="1" x14ac:dyDescent="0.3">
      <c r="A93" s="144"/>
      <c r="B93" s="145"/>
      <c r="C93" s="145"/>
      <c r="D93" s="145"/>
      <c r="E93" s="146"/>
      <c r="F93" s="147"/>
      <c r="G93" s="147"/>
      <c r="H93" s="148">
        <f>SUM(D85:D92)</f>
        <v>57697.085133367145</v>
      </c>
      <c r="I93" s="149">
        <f>(H81+H93)/2</f>
        <v>57655.63781642785</v>
      </c>
      <c r="J93" s="150">
        <f>H93-H81</f>
        <v>82.894633878589957</v>
      </c>
      <c r="K93" s="151"/>
      <c r="L93" s="123"/>
      <c r="M93" s="123"/>
      <c r="N93" s="123"/>
      <c r="O93" s="123"/>
      <c r="P93" s="123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</row>
    <row r="94" spans="1:32" ht="12.75" customHeight="1" x14ac:dyDescent="0.3">
      <c r="A94" s="127"/>
      <c r="B94" s="128"/>
      <c r="C94" s="129"/>
      <c r="D94" s="130"/>
      <c r="E94" s="127"/>
      <c r="F94" s="127"/>
      <c r="G94" s="127"/>
      <c r="H94" s="152"/>
      <c r="I94" s="127"/>
      <c r="J94" s="127"/>
      <c r="K94" s="127"/>
      <c r="L94" s="123"/>
      <c r="M94" s="123"/>
      <c r="N94" s="123"/>
      <c r="O94" s="123"/>
      <c r="P94" s="123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</row>
    <row r="95" spans="1:32" ht="24" customHeight="1" x14ac:dyDescent="0.3">
      <c r="A95" s="153"/>
      <c r="B95" s="154" t="s">
        <v>127</v>
      </c>
      <c r="C95" s="155" t="s">
        <v>128</v>
      </c>
      <c r="D95" s="156" t="s">
        <v>129</v>
      </c>
      <c r="E95" s="153"/>
      <c r="F95" s="153"/>
      <c r="G95" s="153"/>
      <c r="H95" s="156" t="s">
        <v>129</v>
      </c>
      <c r="I95" s="154" t="s">
        <v>130</v>
      </c>
      <c r="J95" s="154" t="s">
        <v>131</v>
      </c>
      <c r="K95" s="154" t="s">
        <v>132</v>
      </c>
      <c r="L95" s="123"/>
      <c r="M95" s="123"/>
      <c r="N95" s="123"/>
      <c r="O95" s="123"/>
      <c r="P95" s="124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</row>
    <row r="96" spans="1:32" ht="12.75" customHeight="1" x14ac:dyDescent="0.3">
      <c r="A96" s="21" t="s">
        <v>133</v>
      </c>
      <c r="B96" s="97"/>
      <c r="C96" s="97"/>
      <c r="D96" s="97"/>
      <c r="E96" s="97"/>
      <c r="F96" s="97"/>
      <c r="G96" s="97"/>
      <c r="H96" s="98"/>
      <c r="I96" s="97"/>
      <c r="J96" s="97"/>
      <c r="K96" s="97"/>
      <c r="L96" s="123"/>
      <c r="M96" s="123"/>
      <c r="N96" s="123"/>
      <c r="O96" s="123"/>
      <c r="P96" s="124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</row>
    <row r="97" spans="1:11" ht="12.75" customHeight="1" x14ac:dyDescent="0.3">
      <c r="A97" s="21" t="s">
        <v>149</v>
      </c>
      <c r="B97" s="25"/>
      <c r="C97" s="25"/>
      <c r="D97" s="25"/>
      <c r="E97" s="25"/>
      <c r="F97" s="25"/>
      <c r="G97" s="25"/>
      <c r="H97" s="31"/>
      <c r="I97" s="25"/>
      <c r="J97" s="25"/>
      <c r="K97" s="25"/>
    </row>
    <row r="98" spans="1:11" ht="12.75" customHeight="1" x14ac:dyDescent="0.3">
      <c r="A98" s="135" t="s">
        <v>135</v>
      </c>
      <c r="B98" s="25"/>
      <c r="C98" s="25"/>
      <c r="D98" s="25"/>
      <c r="E98" s="25"/>
      <c r="F98" s="25"/>
      <c r="G98" s="25"/>
      <c r="H98" s="31"/>
      <c r="I98" s="25"/>
      <c r="J98" s="25"/>
      <c r="K98" s="25"/>
    </row>
    <row r="99" spans="1:11" ht="12.75" customHeight="1" x14ac:dyDescent="0.3">
      <c r="A99" s="157"/>
      <c r="B99" s="25"/>
      <c r="C99" s="25"/>
      <c r="D99" s="25"/>
      <c r="E99" s="25"/>
      <c r="F99" s="25"/>
      <c r="G99" s="25"/>
      <c r="H99" s="31"/>
      <c r="I99" s="25"/>
      <c r="J99" s="25"/>
      <c r="K99" s="25"/>
    </row>
    <row r="100" spans="1:11" ht="12.75" customHeight="1" x14ac:dyDescent="0.3">
      <c r="A100" s="136" t="s">
        <v>136</v>
      </c>
      <c r="B100" s="141">
        <f t="shared" ref="B100:B102" si="9">((H43-H44)^2+(I43-I44)^2+(J43-J44)^2)^0.5</f>
        <v>199.28222700008908</v>
      </c>
      <c r="C100" s="137">
        <v>1.44963</v>
      </c>
      <c r="D100" s="83">
        <f t="shared" ref="D100:D107" si="10">B100*C100</f>
        <v>288.88549472613914</v>
      </c>
      <c r="E100" s="25"/>
      <c r="F100" s="25"/>
      <c r="G100" s="25"/>
      <c r="H100" s="31"/>
      <c r="I100" s="25"/>
      <c r="J100" s="25"/>
      <c r="K100" s="25"/>
    </row>
    <row r="101" spans="1:11" ht="12.75" customHeight="1" x14ac:dyDescent="0.3">
      <c r="A101" s="136" t="s">
        <v>137</v>
      </c>
      <c r="B101" s="141">
        <f t="shared" si="9"/>
        <v>20.000003017486303</v>
      </c>
      <c r="C101" s="139">
        <v>1</v>
      </c>
      <c r="D101" s="83">
        <f t="shared" si="10"/>
        <v>20.000003017486303</v>
      </c>
      <c r="E101" s="25"/>
      <c r="F101" s="25"/>
      <c r="G101" s="25"/>
      <c r="H101" s="31"/>
      <c r="I101" s="25"/>
      <c r="J101" s="25"/>
      <c r="K101" s="25"/>
    </row>
    <row r="102" spans="1:11" ht="12.75" customHeight="1" x14ac:dyDescent="0.3">
      <c r="A102" s="136" t="s">
        <v>138</v>
      </c>
      <c r="B102" s="141">
        <f t="shared" si="9"/>
        <v>99.82275400004437</v>
      </c>
      <c r="C102" s="137">
        <v>1.44963</v>
      </c>
      <c r="D102" s="83">
        <f t="shared" si="10"/>
        <v>144.70605888108432</v>
      </c>
      <c r="E102" s="25"/>
      <c r="F102" s="25"/>
      <c r="G102" s="25"/>
      <c r="H102" s="31"/>
      <c r="I102" s="25"/>
      <c r="J102" s="25"/>
      <c r="K102" s="25"/>
    </row>
    <row r="103" spans="1:11" ht="12.75" customHeight="1" x14ac:dyDescent="0.3">
      <c r="A103" s="136" t="s">
        <v>139</v>
      </c>
      <c r="B103" s="141">
        <f>((H46-H52)^2+(I46-I52)^2+(J46-J52)^2)^0.5</f>
        <v>4847.8959457462379</v>
      </c>
      <c r="C103" s="139">
        <v>1</v>
      </c>
      <c r="D103" s="83">
        <f t="shared" si="10"/>
        <v>4847.8959457462379</v>
      </c>
      <c r="E103" s="25"/>
      <c r="F103" s="25"/>
      <c r="G103" s="25"/>
      <c r="H103" s="31"/>
      <c r="I103" s="25"/>
      <c r="J103" s="25"/>
      <c r="K103" s="25"/>
    </row>
    <row r="104" spans="1:11" ht="12.75" customHeight="1" x14ac:dyDescent="0.3">
      <c r="A104" s="136" t="s">
        <v>150</v>
      </c>
      <c r="B104" s="141">
        <f>((H52-H54)^2+(I52-I54)^2+(J52-J54)^2)^0.5</f>
        <v>68.71588850115343</v>
      </c>
      <c r="C104" s="137">
        <v>1.44963</v>
      </c>
      <c r="D104" s="141">
        <f t="shared" si="10"/>
        <v>99.612613447927046</v>
      </c>
      <c r="E104" s="25"/>
      <c r="F104" s="25"/>
      <c r="G104" s="25"/>
      <c r="H104" s="31"/>
      <c r="I104" s="25"/>
      <c r="J104" s="25"/>
      <c r="K104" s="25"/>
    </row>
    <row r="105" spans="1:11" ht="12.75" customHeight="1" x14ac:dyDescent="0.3">
      <c r="A105" s="136" t="s">
        <v>151</v>
      </c>
      <c r="B105" s="141">
        <f>((H54-H56)^2+(I54-I56)^2+(J54-J56)^2)^0.5</f>
        <v>19365.875637951143</v>
      </c>
      <c r="C105" s="139">
        <v>1</v>
      </c>
      <c r="D105" s="141">
        <f t="shared" si="10"/>
        <v>19365.875637951143</v>
      </c>
      <c r="E105" s="25"/>
      <c r="F105" s="25"/>
      <c r="G105" s="25"/>
      <c r="H105" s="31"/>
      <c r="I105" s="25"/>
      <c r="J105" s="25"/>
      <c r="K105" s="25"/>
    </row>
    <row r="106" spans="1:11" ht="12.75" customHeight="1" x14ac:dyDescent="0.3">
      <c r="A106" s="136" t="s">
        <v>152</v>
      </c>
      <c r="B106" s="141">
        <f t="shared" ref="B106:B107" si="11">((H56-H57)^2+(I56-I57)^2+(J56-J57)^2)^0.5</f>
        <v>15443.483340523049</v>
      </c>
      <c r="C106" s="137">
        <v>1</v>
      </c>
      <c r="D106" s="141">
        <f t="shared" si="10"/>
        <v>15443.483340523049</v>
      </c>
      <c r="E106" s="25"/>
      <c r="F106" s="25"/>
      <c r="G106" s="25"/>
      <c r="H106" s="31"/>
      <c r="I106" s="25"/>
      <c r="J106" s="25"/>
      <c r="K106" s="25"/>
    </row>
    <row r="107" spans="1:11" ht="12.75" customHeight="1" x14ac:dyDescent="0.3">
      <c r="A107" s="136" t="s">
        <v>153</v>
      </c>
      <c r="B107" s="141">
        <f t="shared" si="11"/>
        <v>15756.176974042861</v>
      </c>
      <c r="C107" s="139">
        <v>1</v>
      </c>
      <c r="D107" s="141">
        <f t="shared" si="10"/>
        <v>15756.176974042861</v>
      </c>
      <c r="E107" s="25"/>
      <c r="F107" s="25"/>
      <c r="G107" s="25"/>
      <c r="H107" s="31"/>
      <c r="I107" s="25"/>
      <c r="J107" s="25"/>
      <c r="K107" s="25"/>
    </row>
    <row r="108" spans="1:11" ht="12.75" customHeight="1" x14ac:dyDescent="0.25">
      <c r="A108" s="25"/>
      <c r="B108" s="25"/>
      <c r="C108" s="25"/>
      <c r="D108" s="25"/>
      <c r="E108" s="25"/>
      <c r="F108" s="25"/>
      <c r="G108" s="25"/>
      <c r="H108" s="31"/>
      <c r="I108" s="25"/>
      <c r="J108" s="25"/>
      <c r="K108" s="25"/>
    </row>
    <row r="109" spans="1:11" ht="12.75" customHeight="1" x14ac:dyDescent="0.25">
      <c r="A109" s="25"/>
      <c r="B109" s="25"/>
      <c r="C109" s="25"/>
      <c r="D109" s="25"/>
      <c r="E109" s="25"/>
      <c r="F109" s="25"/>
      <c r="G109" s="25"/>
      <c r="H109" s="90">
        <f>SUM(D100:D107)</f>
        <v>55966.636068335923</v>
      </c>
      <c r="I109" s="25"/>
      <c r="J109" s="25"/>
      <c r="K109" s="25"/>
    </row>
    <row r="110" spans="1:11" ht="12.75" customHeight="1" x14ac:dyDescent="0.25">
      <c r="A110" s="25"/>
      <c r="B110" s="25"/>
      <c r="C110" s="25"/>
      <c r="D110" s="25"/>
      <c r="E110" s="25"/>
      <c r="F110" s="25"/>
      <c r="G110" s="25"/>
      <c r="H110" s="31"/>
      <c r="I110" s="25"/>
      <c r="J110" s="25"/>
      <c r="K110" s="25"/>
    </row>
    <row r="111" spans="1:11" ht="12.75" customHeight="1" x14ac:dyDescent="0.3">
      <c r="A111" s="21" t="s">
        <v>149</v>
      </c>
      <c r="B111" s="85"/>
      <c r="C111" s="85"/>
      <c r="D111" s="85"/>
      <c r="E111" s="85"/>
      <c r="F111" s="85"/>
      <c r="G111" s="85"/>
      <c r="H111" s="98"/>
      <c r="I111" s="25"/>
      <c r="J111" s="25"/>
      <c r="K111" s="25"/>
    </row>
    <row r="112" spans="1:11" ht="12.75" customHeight="1" x14ac:dyDescent="0.3">
      <c r="A112" s="135" t="s">
        <v>143</v>
      </c>
      <c r="B112" s="85"/>
      <c r="C112" s="85"/>
      <c r="D112" s="85"/>
      <c r="E112" s="85"/>
      <c r="F112" s="85"/>
      <c r="G112" s="85"/>
      <c r="H112" s="98"/>
      <c r="I112" s="25"/>
      <c r="J112" s="25"/>
      <c r="K112" s="25"/>
    </row>
    <row r="113" spans="1:11" ht="12.75" customHeight="1" x14ac:dyDescent="0.3">
      <c r="A113" s="85"/>
      <c r="B113" s="85"/>
      <c r="C113" s="85"/>
      <c r="D113" s="85"/>
      <c r="E113" s="158"/>
      <c r="F113" s="158"/>
      <c r="G113" s="158"/>
      <c r="H113" s="98"/>
      <c r="I113" s="25"/>
      <c r="J113" s="25"/>
      <c r="K113" s="25"/>
    </row>
    <row r="114" spans="1:11" ht="12.75" customHeight="1" x14ac:dyDescent="0.3">
      <c r="A114" s="136" t="s">
        <v>144</v>
      </c>
      <c r="B114" s="83">
        <f>((H36-H35)^2+(I36-I35)^2+(J36-J35)^2)^0.5</f>
        <v>200.06201100003375</v>
      </c>
      <c r="C114" s="137">
        <v>1.44963</v>
      </c>
      <c r="D114" s="83">
        <f t="shared" ref="D114:D122" si="12">B114*C114</f>
        <v>290.01589300597891</v>
      </c>
      <c r="E114" s="158"/>
      <c r="F114" s="158"/>
      <c r="G114" s="158"/>
      <c r="H114" s="98"/>
      <c r="I114" s="25"/>
      <c r="J114" s="25"/>
      <c r="K114" s="25"/>
    </row>
    <row r="115" spans="1:11" ht="12.75" customHeight="1" x14ac:dyDescent="0.3">
      <c r="A115" s="136" t="s">
        <v>145</v>
      </c>
      <c r="B115" s="83">
        <f t="shared" ref="B115:B116" si="13">((H36-H37)^2+(I36-I37)^2+(J36-J37)^2)^0.5</f>
        <v>20.269535056472844</v>
      </c>
      <c r="C115" s="139">
        <v>1</v>
      </c>
      <c r="D115" s="83">
        <f t="shared" si="12"/>
        <v>20.269535056472844</v>
      </c>
      <c r="E115" s="158"/>
      <c r="F115" s="158"/>
      <c r="G115" s="158"/>
      <c r="H115" s="98"/>
      <c r="I115" s="25"/>
      <c r="J115" s="25"/>
      <c r="K115" s="25"/>
    </row>
    <row r="116" spans="1:11" ht="12.75" customHeight="1" x14ac:dyDescent="0.3">
      <c r="A116" s="136" t="s">
        <v>146</v>
      </c>
      <c r="B116" s="83">
        <f t="shared" si="13"/>
        <v>100.10253900001354</v>
      </c>
      <c r="C116" s="137">
        <v>1.44963</v>
      </c>
      <c r="D116" s="141">
        <f t="shared" si="12"/>
        <v>145.11164361058962</v>
      </c>
      <c r="E116" s="85"/>
      <c r="F116" s="142"/>
      <c r="G116" s="142"/>
      <c r="H116" s="98"/>
      <c r="I116" s="25"/>
      <c r="J116" s="25"/>
      <c r="K116" s="25"/>
    </row>
    <row r="117" spans="1:11" ht="12.75" customHeight="1" x14ac:dyDescent="0.3">
      <c r="A117" s="136" t="s">
        <v>147</v>
      </c>
      <c r="B117" s="83">
        <f>((H38-H55)^2+(I38-I55)^2+(J38-J55)^2)^0.5</f>
        <v>4829.2441010606553</v>
      </c>
      <c r="C117" s="139">
        <v>1</v>
      </c>
      <c r="D117" s="141">
        <f t="shared" si="12"/>
        <v>4829.2441010606553</v>
      </c>
      <c r="E117" s="85"/>
      <c r="F117" s="142"/>
      <c r="G117" s="142"/>
      <c r="H117" s="98"/>
      <c r="I117" s="25"/>
      <c r="J117" s="25"/>
      <c r="K117" s="25"/>
    </row>
    <row r="118" spans="1:11" ht="12.75" customHeight="1" x14ac:dyDescent="0.3">
      <c r="A118" s="136" t="s">
        <v>148</v>
      </c>
      <c r="B118" s="159">
        <f>((H55-H52)^2+(I55-I52)^2+(J55-J52)^2)^0.5</f>
        <v>68.804428382307933</v>
      </c>
      <c r="C118" s="137">
        <v>1.44963</v>
      </c>
      <c r="D118" s="141">
        <f t="shared" si="12"/>
        <v>99.740963515845053</v>
      </c>
      <c r="E118" s="85"/>
      <c r="F118" s="142"/>
      <c r="G118" s="142"/>
      <c r="H118" s="98"/>
      <c r="I118" s="25"/>
      <c r="J118" s="25"/>
      <c r="K118" s="25"/>
    </row>
    <row r="119" spans="1:11" ht="12.75" customHeight="1" x14ac:dyDescent="0.3">
      <c r="A119" s="136" t="s">
        <v>150</v>
      </c>
      <c r="B119" s="83">
        <f>((H52-H54)^2+(I52-I54)^2+(J52-J54)^2)^0.5</f>
        <v>68.71588850115343</v>
      </c>
      <c r="C119" s="137">
        <v>1.44963</v>
      </c>
      <c r="D119" s="141">
        <f t="shared" si="12"/>
        <v>99.612613447927046</v>
      </c>
      <c r="E119" s="158"/>
      <c r="F119" s="142"/>
      <c r="G119" s="142"/>
      <c r="H119" s="98"/>
      <c r="I119" s="25"/>
      <c r="J119" s="25"/>
      <c r="K119" s="25"/>
    </row>
    <row r="120" spans="1:11" ht="12.75" customHeight="1" x14ac:dyDescent="0.3">
      <c r="A120" s="136" t="s">
        <v>151</v>
      </c>
      <c r="B120" s="83">
        <f>((H54-H56)^2+(I54-I56)^2+(J54-J56)^2)^0.5</f>
        <v>19365.875637951143</v>
      </c>
      <c r="C120" s="139">
        <v>1</v>
      </c>
      <c r="D120" s="141">
        <f t="shared" si="12"/>
        <v>19365.875637951143</v>
      </c>
      <c r="E120" s="158"/>
      <c r="F120" s="142"/>
      <c r="G120" s="142"/>
      <c r="H120" s="98"/>
      <c r="I120" s="25"/>
      <c r="J120" s="25"/>
      <c r="K120" s="25"/>
    </row>
    <row r="121" spans="1:11" ht="12.75" customHeight="1" x14ac:dyDescent="0.3">
      <c r="A121" s="136" t="s">
        <v>152</v>
      </c>
      <c r="B121" s="83">
        <f t="shared" ref="B121:B122" si="14">((H56-H57)^2+(I56-I57)^2+(J56-J57)^2)^0.5</f>
        <v>15443.483340523049</v>
      </c>
      <c r="C121" s="137">
        <v>1</v>
      </c>
      <c r="D121" s="141">
        <f t="shared" si="12"/>
        <v>15443.483340523049</v>
      </c>
      <c r="E121" s="158"/>
      <c r="F121" s="142"/>
      <c r="G121" s="142"/>
      <c r="H121" s="98"/>
      <c r="I121" s="25"/>
      <c r="J121" s="25"/>
      <c r="K121" s="25"/>
    </row>
    <row r="122" spans="1:11" ht="12.75" customHeight="1" x14ac:dyDescent="0.3">
      <c r="A122" s="136" t="s">
        <v>153</v>
      </c>
      <c r="B122" s="83">
        <f t="shared" si="14"/>
        <v>15756.176974042861</v>
      </c>
      <c r="C122" s="139">
        <v>1</v>
      </c>
      <c r="D122" s="141">
        <f t="shared" si="12"/>
        <v>15756.176974042861</v>
      </c>
      <c r="E122" s="158"/>
      <c r="F122" s="142"/>
      <c r="G122" s="142"/>
      <c r="H122" s="98"/>
      <c r="I122" s="25"/>
      <c r="J122" s="25"/>
      <c r="K122" s="25"/>
    </row>
    <row r="123" spans="1:11" ht="12.75" customHeight="1" x14ac:dyDescent="0.3">
      <c r="A123" s="136"/>
      <c r="B123" s="85"/>
      <c r="C123" s="85"/>
      <c r="D123" s="97"/>
      <c r="E123" s="158"/>
      <c r="F123" s="142"/>
      <c r="G123" s="142"/>
      <c r="H123" s="82">
        <f>SUM(D114:D122)</f>
        <v>56049.530702214513</v>
      </c>
      <c r="I123" s="141">
        <f>(H123+H109)/2</f>
        <v>56008.083385275218</v>
      </c>
      <c r="J123" s="160">
        <f>H123-H109</f>
        <v>82.894633878589957</v>
      </c>
      <c r="K123" s="25"/>
    </row>
    <row r="124" spans="1:11" ht="12.75" customHeight="1" x14ac:dyDescent="0.25">
      <c r="A124" s="25"/>
      <c r="B124" s="25"/>
      <c r="C124" s="25"/>
      <c r="D124" s="25"/>
      <c r="E124" s="25"/>
      <c r="F124" s="25"/>
      <c r="G124" s="25"/>
      <c r="H124" s="31"/>
      <c r="I124" s="25"/>
      <c r="J124" s="25"/>
      <c r="K124" s="25"/>
    </row>
    <row r="125" spans="1:11" ht="12.75" customHeight="1" x14ac:dyDescent="0.3">
      <c r="A125" s="161" t="s">
        <v>154</v>
      </c>
      <c r="B125" s="162">
        <f>I93</f>
        <v>57655.63781642785</v>
      </c>
      <c r="C125" s="25"/>
      <c r="D125" s="25"/>
      <c r="E125" s="25"/>
      <c r="F125" s="25"/>
      <c r="G125" s="25"/>
      <c r="H125" s="31"/>
      <c r="I125" s="25"/>
      <c r="J125" s="25"/>
      <c r="K125" s="25"/>
    </row>
    <row r="126" spans="1:11" ht="12.75" customHeight="1" x14ac:dyDescent="0.3">
      <c r="A126" s="161" t="s">
        <v>155</v>
      </c>
      <c r="B126" s="162">
        <f>I123</f>
        <v>56008.083385275218</v>
      </c>
      <c r="C126" s="25"/>
      <c r="D126" s="25"/>
      <c r="E126" s="25"/>
      <c r="F126" s="25"/>
      <c r="G126" s="25"/>
      <c r="H126" s="31"/>
      <c r="I126" s="25"/>
      <c r="J126" s="25"/>
      <c r="K126" s="25"/>
    </row>
    <row r="127" spans="1:11" ht="12.75" customHeight="1" x14ac:dyDescent="0.25">
      <c r="H127" s="73"/>
    </row>
    <row r="128" spans="1:11" ht="12.75" customHeight="1" x14ac:dyDescent="0.25">
      <c r="H128" s="73"/>
    </row>
    <row r="129" spans="1:15" ht="12.75" customHeight="1" x14ac:dyDescent="0.25">
      <c r="H129" s="73"/>
    </row>
    <row r="130" spans="1:15" ht="12.75" customHeight="1" x14ac:dyDescent="0.25">
      <c r="H130" s="73"/>
    </row>
    <row r="131" spans="1:15" ht="12.75" customHeight="1" x14ac:dyDescent="0.25">
      <c r="H131" s="73"/>
    </row>
    <row r="132" spans="1:15" ht="12.75" customHeight="1" x14ac:dyDescent="0.3">
      <c r="B132" s="186" t="s">
        <v>75</v>
      </c>
      <c r="C132" s="187"/>
      <c r="D132" s="188"/>
      <c r="E132" s="192" t="s">
        <v>79</v>
      </c>
      <c r="F132" s="187"/>
      <c r="G132" s="188"/>
      <c r="H132" s="73"/>
    </row>
    <row r="133" spans="1:15" ht="12.75" customHeight="1" x14ac:dyDescent="0.25">
      <c r="B133" s="190" t="s">
        <v>77</v>
      </c>
      <c r="C133" s="187"/>
      <c r="D133" s="188"/>
      <c r="E133" s="190" t="s">
        <v>77</v>
      </c>
      <c r="F133" s="187"/>
      <c r="G133" s="188"/>
      <c r="H133" s="73"/>
    </row>
    <row r="134" spans="1:15" ht="12.75" customHeight="1" x14ac:dyDescent="0.3">
      <c r="A134" s="163" t="s">
        <v>82</v>
      </c>
      <c r="B134" s="164" t="s">
        <v>83</v>
      </c>
      <c r="C134" s="164" t="s">
        <v>84</v>
      </c>
      <c r="D134" s="165" t="s">
        <v>85</v>
      </c>
      <c r="E134" s="164" t="s">
        <v>83</v>
      </c>
      <c r="F134" s="164" t="s">
        <v>84</v>
      </c>
      <c r="G134" s="165" t="s">
        <v>85</v>
      </c>
      <c r="H134" s="166"/>
      <c r="I134" s="167"/>
      <c r="J134" s="167"/>
      <c r="K134" s="166"/>
      <c r="L134" s="166"/>
      <c r="M134" s="167"/>
      <c r="N134" s="166"/>
      <c r="O134" s="166"/>
    </row>
    <row r="135" spans="1:15" ht="12.75" customHeight="1" x14ac:dyDescent="0.3">
      <c r="A135" s="168" t="s">
        <v>99</v>
      </c>
      <c r="B135" s="106"/>
      <c r="C135" s="106"/>
      <c r="D135" s="106"/>
      <c r="E135" s="169"/>
      <c r="F135" s="169"/>
      <c r="G135" s="169"/>
      <c r="H135" s="98"/>
      <c r="I135" s="85"/>
      <c r="J135" s="85"/>
      <c r="K135" s="98"/>
      <c r="L135" s="98"/>
      <c r="M135" s="85"/>
      <c r="N135" s="98"/>
      <c r="O135" s="98"/>
    </row>
    <row r="136" spans="1:15" ht="12.75" customHeight="1" x14ac:dyDescent="0.3">
      <c r="A136" s="168" t="s">
        <v>92</v>
      </c>
      <c r="B136" s="106"/>
      <c r="C136" s="106"/>
      <c r="D136" s="106"/>
      <c r="E136" s="169"/>
      <c r="F136" s="169"/>
      <c r="G136" s="169"/>
      <c r="H136" s="98"/>
      <c r="I136" s="97"/>
      <c r="J136" s="97"/>
      <c r="K136" s="97"/>
      <c r="L136" s="97"/>
      <c r="M136" s="97"/>
      <c r="N136" s="97"/>
      <c r="O136" s="85"/>
    </row>
    <row r="137" spans="1:15" ht="12.75" customHeight="1" x14ac:dyDescent="0.3">
      <c r="A137" s="168" t="s">
        <v>87</v>
      </c>
      <c r="B137" s="106"/>
      <c r="C137" s="106"/>
      <c r="D137" s="106"/>
      <c r="E137" s="169"/>
      <c r="F137" s="169"/>
      <c r="G137" s="169"/>
      <c r="H137" s="98"/>
      <c r="I137" s="97"/>
      <c r="J137" s="97"/>
      <c r="K137" s="97"/>
      <c r="L137" s="97"/>
      <c r="M137" s="97"/>
      <c r="N137" s="97"/>
      <c r="O137" s="85"/>
    </row>
    <row r="138" spans="1:15" ht="12.75" customHeight="1" x14ac:dyDescent="0.3">
      <c r="A138" s="168" t="s">
        <v>124</v>
      </c>
      <c r="B138" s="106"/>
      <c r="C138" s="106"/>
      <c r="D138" s="106"/>
      <c r="E138" s="169"/>
      <c r="F138" s="169"/>
      <c r="G138" s="169"/>
      <c r="H138" s="98"/>
      <c r="I138" s="97"/>
      <c r="J138" s="97"/>
      <c r="K138" s="97"/>
      <c r="L138" s="97"/>
      <c r="M138" s="97"/>
      <c r="N138" s="97"/>
      <c r="O138" s="85"/>
    </row>
    <row r="139" spans="1:15" ht="12.75" customHeight="1" x14ac:dyDescent="0.3">
      <c r="A139" s="168" t="s">
        <v>126</v>
      </c>
      <c r="B139" s="106"/>
      <c r="C139" s="106"/>
      <c r="D139" s="106"/>
      <c r="E139" s="169"/>
      <c r="F139" s="169"/>
      <c r="G139" s="169"/>
      <c r="H139" s="98"/>
      <c r="I139" s="97"/>
      <c r="J139" s="97"/>
      <c r="K139" s="97"/>
      <c r="L139" s="97"/>
      <c r="M139" s="97"/>
      <c r="N139" s="97"/>
      <c r="O139" s="85"/>
    </row>
    <row r="140" spans="1:15" ht="12.75" customHeight="1" x14ac:dyDescent="0.3">
      <c r="A140" s="168" t="s">
        <v>156</v>
      </c>
      <c r="B140" s="106"/>
      <c r="C140" s="106"/>
      <c r="D140" s="106"/>
      <c r="E140" s="169"/>
      <c r="F140" s="169"/>
      <c r="G140" s="169"/>
      <c r="H140" s="98"/>
      <c r="I140" s="97"/>
      <c r="J140" s="97"/>
      <c r="K140" s="97"/>
      <c r="L140" s="97"/>
      <c r="M140" s="97"/>
      <c r="N140" s="97"/>
      <c r="O140" s="85"/>
    </row>
    <row r="141" spans="1:15" ht="12.75" customHeight="1" x14ac:dyDescent="0.3">
      <c r="A141" s="168" t="s">
        <v>94</v>
      </c>
      <c r="B141" s="106"/>
      <c r="C141" s="106"/>
      <c r="D141" s="106"/>
      <c r="E141" s="169"/>
      <c r="F141" s="169"/>
      <c r="G141" s="169"/>
      <c r="H141" s="98"/>
      <c r="I141" s="97"/>
      <c r="J141" s="97"/>
      <c r="K141" s="97"/>
      <c r="L141" s="97"/>
      <c r="M141" s="97"/>
      <c r="N141" s="97"/>
      <c r="O141" s="85"/>
    </row>
    <row r="142" spans="1:15" ht="12.75" customHeight="1" x14ac:dyDescent="0.3">
      <c r="A142" s="168" t="s">
        <v>96</v>
      </c>
      <c r="B142" s="106"/>
      <c r="C142" s="106"/>
      <c r="D142" s="106"/>
      <c r="E142" s="169"/>
      <c r="F142" s="169"/>
      <c r="G142" s="169"/>
      <c r="H142" s="98"/>
      <c r="I142" s="97"/>
      <c r="J142" s="97"/>
      <c r="K142" s="97"/>
      <c r="L142" s="97"/>
      <c r="M142" s="97"/>
      <c r="N142" s="97"/>
      <c r="O142" s="85"/>
    </row>
    <row r="143" spans="1:15" ht="12.75" customHeight="1" x14ac:dyDescent="0.3">
      <c r="A143" s="168" t="s">
        <v>114</v>
      </c>
      <c r="B143" s="106"/>
      <c r="C143" s="106"/>
      <c r="D143" s="106"/>
      <c r="E143" s="169"/>
      <c r="F143" s="169"/>
      <c r="G143" s="169"/>
      <c r="H143" s="98"/>
      <c r="I143" s="97"/>
      <c r="J143" s="97"/>
      <c r="K143" s="97"/>
      <c r="L143" s="97"/>
      <c r="M143" s="97"/>
      <c r="N143" s="97"/>
      <c r="O143" s="85"/>
    </row>
    <row r="144" spans="1:15" ht="12.75" customHeight="1" x14ac:dyDescent="0.3">
      <c r="A144" s="168" t="s">
        <v>112</v>
      </c>
      <c r="B144" s="25"/>
      <c r="C144" s="25"/>
      <c r="D144" s="25"/>
      <c r="E144" s="170">
        <v>0</v>
      </c>
      <c r="F144" s="170">
        <v>-20122</v>
      </c>
      <c r="G144" s="170">
        <v>0</v>
      </c>
      <c r="H144" s="98"/>
      <c r="I144" s="97"/>
      <c r="J144" s="97"/>
      <c r="K144" s="97"/>
      <c r="L144" s="97"/>
      <c r="M144" s="97"/>
      <c r="N144" s="97"/>
      <c r="O144" s="85"/>
    </row>
    <row r="145" spans="1:15" ht="12.75" customHeight="1" x14ac:dyDescent="0.3">
      <c r="A145" s="168" t="s">
        <v>122</v>
      </c>
      <c r="B145" s="25"/>
      <c r="C145" s="25"/>
      <c r="D145" s="25"/>
      <c r="E145" s="98"/>
      <c r="F145" s="98"/>
      <c r="G145" s="98"/>
      <c r="H145" s="98"/>
      <c r="I145" s="97"/>
      <c r="J145" s="97"/>
      <c r="K145" s="97"/>
      <c r="L145" s="97"/>
      <c r="M145" s="97"/>
      <c r="N145" s="97"/>
      <c r="O145" s="85"/>
    </row>
    <row r="146" spans="1:15" ht="12.75" customHeight="1" x14ac:dyDescent="0.3">
      <c r="A146" s="171" t="s">
        <v>157</v>
      </c>
      <c r="B146" s="25"/>
      <c r="C146" s="25"/>
      <c r="D146" s="25"/>
      <c r="E146" s="170">
        <v>4493.5</v>
      </c>
      <c r="F146" s="170">
        <v>-18786.5</v>
      </c>
      <c r="G146" s="170">
        <v>0</v>
      </c>
      <c r="H146" s="98"/>
      <c r="I146" s="85"/>
      <c r="J146" s="85"/>
      <c r="K146" s="85"/>
      <c r="L146" s="85"/>
      <c r="M146" s="85"/>
      <c r="N146" s="85"/>
      <c r="O146" s="85"/>
    </row>
    <row r="147" spans="1:15" ht="12.75" customHeight="1" x14ac:dyDescent="0.3">
      <c r="A147" s="171" t="s">
        <v>158</v>
      </c>
      <c r="B147" s="25"/>
      <c r="C147" s="25"/>
      <c r="D147" s="25"/>
      <c r="E147" s="170">
        <f>5465.61</f>
        <v>5465.61</v>
      </c>
      <c r="F147" s="170">
        <v>279367.19</v>
      </c>
      <c r="G147" s="170">
        <f>789.853</f>
        <v>789.85299999999995</v>
      </c>
      <c r="H147" s="31"/>
      <c r="I147" s="25"/>
      <c r="J147" s="25"/>
      <c r="K147" s="25"/>
      <c r="L147" s="25"/>
      <c r="M147" s="25"/>
      <c r="N147" s="25"/>
      <c r="O147" s="25"/>
    </row>
    <row r="148" spans="1:15" ht="12.75" customHeight="1" x14ac:dyDescent="0.25">
      <c r="H148" s="73"/>
    </row>
    <row r="149" spans="1:15" ht="12.75" customHeight="1" x14ac:dyDescent="0.25">
      <c r="H149" s="73"/>
    </row>
    <row r="150" spans="1:15" ht="12.75" customHeight="1" x14ac:dyDescent="0.25">
      <c r="H150" s="73"/>
    </row>
    <row r="151" spans="1:15" ht="12.75" customHeight="1" x14ac:dyDescent="0.25">
      <c r="H151" s="73"/>
    </row>
    <row r="152" spans="1:15" ht="12.75" customHeight="1" x14ac:dyDescent="0.25">
      <c r="H152" s="73"/>
    </row>
    <row r="153" spans="1:15" ht="12.75" customHeight="1" x14ac:dyDescent="0.25">
      <c r="H153" s="73"/>
    </row>
    <row r="154" spans="1:15" ht="12.75" customHeight="1" x14ac:dyDescent="0.25">
      <c r="H154" s="73"/>
    </row>
    <row r="155" spans="1:15" ht="12.75" customHeight="1" x14ac:dyDescent="0.25">
      <c r="H155" s="73"/>
    </row>
    <row r="156" spans="1:15" ht="12.75" customHeight="1" x14ac:dyDescent="0.25">
      <c r="H156" s="73"/>
    </row>
    <row r="157" spans="1:15" ht="12.75" customHeight="1" x14ac:dyDescent="0.25">
      <c r="H157" s="73"/>
    </row>
    <row r="158" spans="1:15" ht="12.75" customHeight="1" x14ac:dyDescent="0.25">
      <c r="H158" s="73"/>
    </row>
    <row r="159" spans="1:15" ht="12.75" customHeight="1" x14ac:dyDescent="0.25">
      <c r="H159" s="73"/>
    </row>
    <row r="160" spans="1:15" ht="12.75" customHeight="1" x14ac:dyDescent="0.25">
      <c r="H160" s="73"/>
    </row>
    <row r="161" spans="8:8" ht="12.75" customHeight="1" x14ac:dyDescent="0.25">
      <c r="H161" s="73"/>
    </row>
    <row r="162" spans="8:8" ht="12.75" customHeight="1" x14ac:dyDescent="0.25">
      <c r="H162" s="73"/>
    </row>
    <row r="163" spans="8:8" ht="12.75" customHeight="1" x14ac:dyDescent="0.25">
      <c r="H163" s="73"/>
    </row>
    <row r="164" spans="8:8" ht="12.75" customHeight="1" x14ac:dyDescent="0.25">
      <c r="H164" s="73"/>
    </row>
    <row r="165" spans="8:8" ht="12.75" customHeight="1" x14ac:dyDescent="0.25">
      <c r="H165" s="73"/>
    </row>
    <row r="166" spans="8:8" ht="12.75" customHeight="1" x14ac:dyDescent="0.25">
      <c r="H166" s="73"/>
    </row>
    <row r="167" spans="8:8" ht="12.75" customHeight="1" x14ac:dyDescent="0.25">
      <c r="H167" s="73"/>
    </row>
    <row r="168" spans="8:8" ht="12.75" customHeight="1" x14ac:dyDescent="0.25">
      <c r="H168" s="73"/>
    </row>
    <row r="169" spans="8:8" ht="12.75" customHeight="1" x14ac:dyDescent="0.25">
      <c r="H169" s="73"/>
    </row>
    <row r="170" spans="8:8" ht="12.75" customHeight="1" x14ac:dyDescent="0.25">
      <c r="H170" s="73"/>
    </row>
    <row r="171" spans="8:8" ht="12.75" customHeight="1" x14ac:dyDescent="0.25">
      <c r="H171" s="73"/>
    </row>
    <row r="172" spans="8:8" ht="12.75" customHeight="1" x14ac:dyDescent="0.25">
      <c r="H172" s="73"/>
    </row>
    <row r="173" spans="8:8" ht="12.75" customHeight="1" x14ac:dyDescent="0.25">
      <c r="H173" s="73"/>
    </row>
    <row r="174" spans="8:8" ht="12.75" customHeight="1" x14ac:dyDescent="0.25">
      <c r="H174" s="73"/>
    </row>
    <row r="175" spans="8:8" ht="12.75" customHeight="1" x14ac:dyDescent="0.25">
      <c r="H175" s="73"/>
    </row>
    <row r="176" spans="8:8" ht="12.75" customHeight="1" x14ac:dyDescent="0.25">
      <c r="H176" s="73"/>
    </row>
    <row r="177" spans="8:8" ht="12.75" customHeight="1" x14ac:dyDescent="0.25">
      <c r="H177" s="73"/>
    </row>
    <row r="178" spans="8:8" ht="12.75" customHeight="1" x14ac:dyDescent="0.25">
      <c r="H178" s="73"/>
    </row>
    <row r="179" spans="8:8" ht="12.75" customHeight="1" x14ac:dyDescent="0.25">
      <c r="H179" s="73"/>
    </row>
    <row r="180" spans="8:8" ht="12.75" customHeight="1" x14ac:dyDescent="0.25">
      <c r="H180" s="73"/>
    </row>
    <row r="181" spans="8:8" ht="12.75" customHeight="1" x14ac:dyDescent="0.25">
      <c r="H181" s="73"/>
    </row>
    <row r="182" spans="8:8" ht="12.75" customHeight="1" x14ac:dyDescent="0.25">
      <c r="H182" s="73"/>
    </row>
    <row r="183" spans="8:8" ht="12.75" customHeight="1" x14ac:dyDescent="0.25">
      <c r="H183" s="73"/>
    </row>
    <row r="184" spans="8:8" ht="12.75" customHeight="1" x14ac:dyDescent="0.25">
      <c r="H184" s="73"/>
    </row>
    <row r="185" spans="8:8" ht="12.75" customHeight="1" x14ac:dyDescent="0.25">
      <c r="H185" s="73"/>
    </row>
    <row r="186" spans="8:8" ht="12.75" customHeight="1" x14ac:dyDescent="0.25">
      <c r="H186" s="73"/>
    </row>
    <row r="187" spans="8:8" ht="12.75" customHeight="1" x14ac:dyDescent="0.25">
      <c r="H187" s="73"/>
    </row>
    <row r="188" spans="8:8" ht="12.75" customHeight="1" x14ac:dyDescent="0.25">
      <c r="H188" s="73"/>
    </row>
    <row r="189" spans="8:8" ht="12.75" customHeight="1" x14ac:dyDescent="0.25">
      <c r="H189" s="73"/>
    </row>
    <row r="190" spans="8:8" ht="12.75" customHeight="1" x14ac:dyDescent="0.25">
      <c r="H190" s="73"/>
    </row>
    <row r="191" spans="8:8" ht="12.75" customHeight="1" x14ac:dyDescent="0.25">
      <c r="H191" s="73"/>
    </row>
    <row r="192" spans="8:8" ht="12.75" customHeight="1" x14ac:dyDescent="0.25">
      <c r="H192" s="73"/>
    </row>
    <row r="193" spans="8:8" ht="12.75" customHeight="1" x14ac:dyDescent="0.25">
      <c r="H193" s="73"/>
    </row>
    <row r="194" spans="8:8" ht="12.75" customHeight="1" x14ac:dyDescent="0.25">
      <c r="H194" s="73"/>
    </row>
    <row r="195" spans="8:8" ht="12.75" customHeight="1" x14ac:dyDescent="0.25">
      <c r="H195" s="73"/>
    </row>
    <row r="196" spans="8:8" ht="12.75" customHeight="1" x14ac:dyDescent="0.25">
      <c r="H196" s="73"/>
    </row>
    <row r="197" spans="8:8" ht="12.75" customHeight="1" x14ac:dyDescent="0.25">
      <c r="H197" s="73"/>
    </row>
    <row r="198" spans="8:8" ht="12.75" customHeight="1" x14ac:dyDescent="0.25">
      <c r="H198" s="73"/>
    </row>
    <row r="199" spans="8:8" ht="12.75" customHeight="1" x14ac:dyDescent="0.25">
      <c r="H199" s="73"/>
    </row>
    <row r="200" spans="8:8" ht="12.75" customHeight="1" x14ac:dyDescent="0.25">
      <c r="H200" s="73"/>
    </row>
    <row r="201" spans="8:8" ht="12.75" customHeight="1" x14ac:dyDescent="0.25">
      <c r="H201" s="73"/>
    </row>
    <row r="202" spans="8:8" ht="12.75" customHeight="1" x14ac:dyDescent="0.25">
      <c r="H202" s="73"/>
    </row>
    <row r="203" spans="8:8" ht="12.75" customHeight="1" x14ac:dyDescent="0.25">
      <c r="H203" s="73"/>
    </row>
    <row r="204" spans="8:8" ht="12.75" customHeight="1" x14ac:dyDescent="0.25">
      <c r="H204" s="73"/>
    </row>
    <row r="205" spans="8:8" ht="12.75" customHeight="1" x14ac:dyDescent="0.25">
      <c r="H205" s="73"/>
    </row>
    <row r="206" spans="8:8" ht="12.75" customHeight="1" x14ac:dyDescent="0.25">
      <c r="H206" s="73"/>
    </row>
    <row r="207" spans="8:8" ht="12.75" customHeight="1" x14ac:dyDescent="0.25">
      <c r="H207" s="73"/>
    </row>
    <row r="208" spans="8:8" ht="12.75" customHeight="1" x14ac:dyDescent="0.25">
      <c r="H208" s="73"/>
    </row>
    <row r="209" spans="8:8" ht="12.75" customHeight="1" x14ac:dyDescent="0.25">
      <c r="H209" s="73"/>
    </row>
    <row r="210" spans="8:8" ht="12.75" customHeight="1" x14ac:dyDescent="0.25">
      <c r="H210" s="73"/>
    </row>
    <row r="211" spans="8:8" ht="12.75" customHeight="1" x14ac:dyDescent="0.25">
      <c r="H211" s="73"/>
    </row>
    <row r="212" spans="8:8" ht="12.75" customHeight="1" x14ac:dyDescent="0.25">
      <c r="H212" s="73"/>
    </row>
    <row r="213" spans="8:8" ht="12.75" customHeight="1" x14ac:dyDescent="0.25">
      <c r="H213" s="73"/>
    </row>
    <row r="214" spans="8:8" ht="12.75" customHeight="1" x14ac:dyDescent="0.25">
      <c r="H214" s="73"/>
    </row>
    <row r="215" spans="8:8" ht="12.75" customHeight="1" x14ac:dyDescent="0.25">
      <c r="H215" s="73"/>
    </row>
    <row r="216" spans="8:8" ht="12.75" customHeight="1" x14ac:dyDescent="0.25">
      <c r="H216" s="73"/>
    </row>
    <row r="217" spans="8:8" ht="12.75" customHeight="1" x14ac:dyDescent="0.25">
      <c r="H217" s="73"/>
    </row>
    <row r="218" spans="8:8" ht="12.75" customHeight="1" x14ac:dyDescent="0.25">
      <c r="H218" s="73"/>
    </row>
    <row r="219" spans="8:8" ht="12.75" customHeight="1" x14ac:dyDescent="0.25">
      <c r="H219" s="73"/>
    </row>
    <row r="220" spans="8:8" ht="12.75" customHeight="1" x14ac:dyDescent="0.25">
      <c r="H220" s="73"/>
    </row>
    <row r="221" spans="8:8" ht="12.75" customHeight="1" x14ac:dyDescent="0.25">
      <c r="H221" s="73"/>
    </row>
    <row r="222" spans="8:8" ht="12.75" customHeight="1" x14ac:dyDescent="0.25">
      <c r="H222" s="73"/>
    </row>
    <row r="223" spans="8:8" ht="12.75" customHeight="1" x14ac:dyDescent="0.25">
      <c r="H223" s="73"/>
    </row>
    <row r="224" spans="8:8" ht="12.75" customHeight="1" x14ac:dyDescent="0.25">
      <c r="H224" s="73"/>
    </row>
    <row r="225" spans="8:8" ht="12.75" customHeight="1" x14ac:dyDescent="0.25">
      <c r="H225" s="73"/>
    </row>
    <row r="226" spans="8:8" ht="12.75" customHeight="1" x14ac:dyDescent="0.25">
      <c r="H226" s="73"/>
    </row>
    <row r="227" spans="8:8" ht="12.75" customHeight="1" x14ac:dyDescent="0.25">
      <c r="H227" s="73"/>
    </row>
    <row r="228" spans="8:8" ht="12.75" customHeight="1" x14ac:dyDescent="0.25">
      <c r="H228" s="73"/>
    </row>
    <row r="229" spans="8:8" ht="12.75" customHeight="1" x14ac:dyDescent="0.25">
      <c r="H229" s="73"/>
    </row>
    <row r="230" spans="8:8" ht="12.75" customHeight="1" x14ac:dyDescent="0.25">
      <c r="H230" s="73"/>
    </row>
    <row r="231" spans="8:8" ht="12.75" customHeight="1" x14ac:dyDescent="0.25">
      <c r="H231" s="73"/>
    </row>
    <row r="232" spans="8:8" ht="12.75" customHeight="1" x14ac:dyDescent="0.25">
      <c r="H232" s="73"/>
    </row>
    <row r="233" spans="8:8" ht="12.75" customHeight="1" x14ac:dyDescent="0.25">
      <c r="H233" s="73"/>
    </row>
    <row r="234" spans="8:8" ht="12.75" customHeight="1" x14ac:dyDescent="0.25">
      <c r="H234" s="73"/>
    </row>
    <row r="235" spans="8:8" ht="12.75" customHeight="1" x14ac:dyDescent="0.25">
      <c r="H235" s="73"/>
    </row>
    <row r="236" spans="8:8" ht="12.75" customHeight="1" x14ac:dyDescent="0.25">
      <c r="H236" s="73"/>
    </row>
    <row r="237" spans="8:8" ht="12.75" customHeight="1" x14ac:dyDescent="0.25">
      <c r="H237" s="73"/>
    </row>
    <row r="238" spans="8:8" ht="12.75" customHeight="1" x14ac:dyDescent="0.25">
      <c r="H238" s="73"/>
    </row>
    <row r="239" spans="8:8" ht="12.75" customHeight="1" x14ac:dyDescent="0.25">
      <c r="H239" s="73"/>
    </row>
    <row r="240" spans="8:8" ht="12.75" customHeight="1" x14ac:dyDescent="0.25">
      <c r="H240" s="73"/>
    </row>
    <row r="241" spans="8:8" ht="12.75" customHeight="1" x14ac:dyDescent="0.25">
      <c r="H241" s="73"/>
    </row>
    <row r="242" spans="8:8" ht="12.75" customHeight="1" x14ac:dyDescent="0.25">
      <c r="H242" s="73"/>
    </row>
    <row r="243" spans="8:8" ht="12.75" customHeight="1" x14ac:dyDescent="0.25">
      <c r="H243" s="73"/>
    </row>
    <row r="244" spans="8:8" ht="12.75" customHeight="1" x14ac:dyDescent="0.25">
      <c r="H244" s="73"/>
    </row>
    <row r="245" spans="8:8" ht="12.75" customHeight="1" x14ac:dyDescent="0.25">
      <c r="H245" s="73"/>
    </row>
    <row r="246" spans="8:8" ht="12.75" customHeight="1" x14ac:dyDescent="0.25">
      <c r="H246" s="73"/>
    </row>
    <row r="247" spans="8:8" ht="12.75" customHeight="1" x14ac:dyDescent="0.25">
      <c r="H247" s="73"/>
    </row>
    <row r="248" spans="8:8" ht="12.75" customHeight="1" x14ac:dyDescent="0.25">
      <c r="H248" s="73"/>
    </row>
    <row r="249" spans="8:8" ht="12.75" customHeight="1" x14ac:dyDescent="0.25">
      <c r="H249" s="73"/>
    </row>
    <row r="250" spans="8:8" ht="12.75" customHeight="1" x14ac:dyDescent="0.25">
      <c r="H250" s="73"/>
    </row>
    <row r="251" spans="8:8" ht="12.75" customHeight="1" x14ac:dyDescent="0.25">
      <c r="H251" s="73"/>
    </row>
    <row r="252" spans="8:8" ht="12.75" customHeight="1" x14ac:dyDescent="0.25">
      <c r="H252" s="73"/>
    </row>
    <row r="253" spans="8:8" ht="12.75" customHeight="1" x14ac:dyDescent="0.25">
      <c r="H253" s="73"/>
    </row>
    <row r="254" spans="8:8" ht="12.75" customHeight="1" x14ac:dyDescent="0.25">
      <c r="H254" s="73"/>
    </row>
    <row r="255" spans="8:8" ht="12.75" customHeight="1" x14ac:dyDescent="0.25">
      <c r="H255" s="73"/>
    </row>
    <row r="256" spans="8:8" ht="12.75" customHeight="1" x14ac:dyDescent="0.25">
      <c r="H256" s="73"/>
    </row>
    <row r="257" spans="8:8" ht="12.75" customHeight="1" x14ac:dyDescent="0.25">
      <c r="H257" s="73"/>
    </row>
    <row r="258" spans="8:8" ht="12.75" customHeight="1" x14ac:dyDescent="0.25">
      <c r="H258" s="73"/>
    </row>
    <row r="259" spans="8:8" ht="12.75" customHeight="1" x14ac:dyDescent="0.25">
      <c r="H259" s="73"/>
    </row>
    <row r="260" spans="8:8" ht="12.75" customHeight="1" x14ac:dyDescent="0.25">
      <c r="H260" s="73"/>
    </row>
    <row r="261" spans="8:8" ht="12.75" customHeight="1" x14ac:dyDescent="0.25">
      <c r="H261" s="73"/>
    </row>
    <row r="262" spans="8:8" ht="12.75" customHeight="1" x14ac:dyDescent="0.25">
      <c r="H262" s="73"/>
    </row>
    <row r="263" spans="8:8" ht="12.75" customHeight="1" x14ac:dyDescent="0.25">
      <c r="H263" s="73"/>
    </row>
    <row r="264" spans="8:8" ht="12.75" customHeight="1" x14ac:dyDescent="0.25">
      <c r="H264" s="73"/>
    </row>
    <row r="265" spans="8:8" ht="12.75" customHeight="1" x14ac:dyDescent="0.25">
      <c r="H265" s="73"/>
    </row>
    <row r="266" spans="8:8" ht="12.75" customHeight="1" x14ac:dyDescent="0.25">
      <c r="H266" s="73"/>
    </row>
    <row r="267" spans="8:8" ht="12.75" customHeight="1" x14ac:dyDescent="0.25">
      <c r="H267" s="73"/>
    </row>
    <row r="268" spans="8:8" ht="12.75" customHeight="1" x14ac:dyDescent="0.25">
      <c r="H268" s="73"/>
    </row>
    <row r="269" spans="8:8" ht="12.75" customHeight="1" x14ac:dyDescent="0.25">
      <c r="H269" s="73"/>
    </row>
    <row r="270" spans="8:8" ht="12.75" customHeight="1" x14ac:dyDescent="0.25">
      <c r="H270" s="73"/>
    </row>
    <row r="271" spans="8:8" ht="12.75" customHeight="1" x14ac:dyDescent="0.25">
      <c r="H271" s="73"/>
    </row>
    <row r="272" spans="8:8" ht="12.75" customHeight="1" x14ac:dyDescent="0.25">
      <c r="H272" s="73"/>
    </row>
    <row r="273" spans="8:8" ht="12.75" customHeight="1" x14ac:dyDescent="0.25">
      <c r="H273" s="73"/>
    </row>
    <row r="274" spans="8:8" ht="12.75" customHeight="1" x14ac:dyDescent="0.25">
      <c r="H274" s="73"/>
    </row>
    <row r="275" spans="8:8" ht="12.75" customHeight="1" x14ac:dyDescent="0.25">
      <c r="H275" s="73"/>
    </row>
    <row r="276" spans="8:8" ht="12.75" customHeight="1" x14ac:dyDescent="0.25">
      <c r="H276" s="73"/>
    </row>
    <row r="277" spans="8:8" ht="12.75" customHeight="1" x14ac:dyDescent="0.25">
      <c r="H277" s="73"/>
    </row>
    <row r="278" spans="8:8" ht="12.75" customHeight="1" x14ac:dyDescent="0.25">
      <c r="H278" s="73"/>
    </row>
    <row r="279" spans="8:8" ht="12.75" customHeight="1" x14ac:dyDescent="0.25">
      <c r="H279" s="73"/>
    </row>
    <row r="280" spans="8:8" ht="12.75" customHeight="1" x14ac:dyDescent="0.25">
      <c r="H280" s="73"/>
    </row>
    <row r="281" spans="8:8" ht="12.75" customHeight="1" x14ac:dyDescent="0.25">
      <c r="H281" s="73"/>
    </row>
    <row r="282" spans="8:8" ht="12.75" customHeight="1" x14ac:dyDescent="0.25">
      <c r="H282" s="73"/>
    </row>
    <row r="283" spans="8:8" ht="12.75" customHeight="1" x14ac:dyDescent="0.25">
      <c r="H283" s="73"/>
    </row>
    <row r="284" spans="8:8" ht="12.75" customHeight="1" x14ac:dyDescent="0.25">
      <c r="H284" s="73"/>
    </row>
    <row r="285" spans="8:8" ht="12.75" customHeight="1" x14ac:dyDescent="0.25">
      <c r="H285" s="73"/>
    </row>
    <row r="286" spans="8:8" ht="12.75" customHeight="1" x14ac:dyDescent="0.25">
      <c r="H286" s="73"/>
    </row>
    <row r="287" spans="8:8" ht="12.75" customHeight="1" x14ac:dyDescent="0.25">
      <c r="H287" s="73"/>
    </row>
    <row r="288" spans="8:8" ht="12.75" customHeight="1" x14ac:dyDescent="0.25">
      <c r="H288" s="73"/>
    </row>
    <row r="289" spans="8:8" ht="12.75" customHeight="1" x14ac:dyDescent="0.25">
      <c r="H289" s="73"/>
    </row>
    <row r="290" spans="8:8" ht="12.75" customHeight="1" x14ac:dyDescent="0.25">
      <c r="H290" s="73"/>
    </row>
    <row r="291" spans="8:8" ht="12.75" customHeight="1" x14ac:dyDescent="0.25">
      <c r="H291" s="73"/>
    </row>
    <row r="292" spans="8:8" ht="12.75" customHeight="1" x14ac:dyDescent="0.25">
      <c r="H292" s="73"/>
    </row>
    <row r="293" spans="8:8" ht="12.75" customHeight="1" x14ac:dyDescent="0.25">
      <c r="H293" s="73"/>
    </row>
    <row r="294" spans="8:8" ht="12.75" customHeight="1" x14ac:dyDescent="0.25">
      <c r="H294" s="73"/>
    </row>
    <row r="295" spans="8:8" ht="12.75" customHeight="1" x14ac:dyDescent="0.25">
      <c r="H295" s="73"/>
    </row>
    <row r="296" spans="8:8" ht="12.75" customHeight="1" x14ac:dyDescent="0.25">
      <c r="H296" s="73"/>
    </row>
    <row r="297" spans="8:8" ht="12.75" customHeight="1" x14ac:dyDescent="0.25">
      <c r="H297" s="73"/>
    </row>
    <row r="298" spans="8:8" ht="12.75" customHeight="1" x14ac:dyDescent="0.25">
      <c r="H298" s="73"/>
    </row>
    <row r="299" spans="8:8" ht="12.75" customHeight="1" x14ac:dyDescent="0.25">
      <c r="H299" s="73"/>
    </row>
    <row r="300" spans="8:8" ht="12.75" customHeight="1" x14ac:dyDescent="0.25">
      <c r="H300" s="73"/>
    </row>
    <row r="301" spans="8:8" ht="12.75" customHeight="1" x14ac:dyDescent="0.25">
      <c r="H301" s="73"/>
    </row>
    <row r="302" spans="8:8" ht="12.75" customHeight="1" x14ac:dyDescent="0.25">
      <c r="H302" s="73"/>
    </row>
    <row r="303" spans="8:8" ht="12.75" customHeight="1" x14ac:dyDescent="0.25">
      <c r="H303" s="73"/>
    </row>
    <row r="304" spans="8:8" ht="12.75" customHeight="1" x14ac:dyDescent="0.25">
      <c r="H304" s="73"/>
    </row>
    <row r="305" spans="8:8" ht="12.75" customHeight="1" x14ac:dyDescent="0.25">
      <c r="H305" s="73"/>
    </row>
    <row r="306" spans="8:8" ht="12.75" customHeight="1" x14ac:dyDescent="0.25">
      <c r="H306" s="73"/>
    </row>
    <row r="307" spans="8:8" ht="12.75" customHeight="1" x14ac:dyDescent="0.25">
      <c r="H307" s="73"/>
    </row>
    <row r="308" spans="8:8" ht="12.75" customHeight="1" x14ac:dyDescent="0.25">
      <c r="H308" s="73"/>
    </row>
    <row r="309" spans="8:8" ht="12.75" customHeight="1" x14ac:dyDescent="0.25">
      <c r="H309" s="73"/>
    </row>
    <row r="310" spans="8:8" ht="12.75" customHeight="1" x14ac:dyDescent="0.25">
      <c r="H310" s="73"/>
    </row>
    <row r="311" spans="8:8" ht="12.75" customHeight="1" x14ac:dyDescent="0.25">
      <c r="H311" s="73"/>
    </row>
    <row r="312" spans="8:8" ht="12.75" customHeight="1" x14ac:dyDescent="0.25">
      <c r="H312" s="73"/>
    </row>
    <row r="313" spans="8:8" ht="12.75" customHeight="1" x14ac:dyDescent="0.25">
      <c r="H313" s="73"/>
    </row>
    <row r="314" spans="8:8" ht="12.75" customHeight="1" x14ac:dyDescent="0.25">
      <c r="H314" s="73"/>
    </row>
    <row r="315" spans="8:8" ht="12.75" customHeight="1" x14ac:dyDescent="0.25">
      <c r="H315" s="73"/>
    </row>
    <row r="316" spans="8:8" ht="12.75" customHeight="1" x14ac:dyDescent="0.25">
      <c r="H316" s="73"/>
    </row>
    <row r="317" spans="8:8" ht="12.75" customHeight="1" x14ac:dyDescent="0.25">
      <c r="H317" s="73"/>
    </row>
    <row r="318" spans="8:8" ht="12.75" customHeight="1" x14ac:dyDescent="0.25">
      <c r="H318" s="73"/>
    </row>
    <row r="319" spans="8:8" ht="12.75" customHeight="1" x14ac:dyDescent="0.25">
      <c r="H319" s="73"/>
    </row>
    <row r="320" spans="8:8" ht="12.75" customHeight="1" x14ac:dyDescent="0.25">
      <c r="H320" s="73"/>
    </row>
    <row r="321" spans="8:8" ht="12.75" customHeight="1" x14ac:dyDescent="0.25">
      <c r="H321" s="73"/>
    </row>
    <row r="322" spans="8:8" ht="12.75" customHeight="1" x14ac:dyDescent="0.25">
      <c r="H322" s="73"/>
    </row>
    <row r="323" spans="8:8" ht="12.75" customHeight="1" x14ac:dyDescent="0.25">
      <c r="H323" s="73"/>
    </row>
    <row r="324" spans="8:8" ht="12.75" customHeight="1" x14ac:dyDescent="0.25">
      <c r="H324" s="73"/>
    </row>
    <row r="325" spans="8:8" ht="12.75" customHeight="1" x14ac:dyDescent="0.25">
      <c r="H325" s="73"/>
    </row>
    <row r="326" spans="8:8" ht="12.75" customHeight="1" x14ac:dyDescent="0.25">
      <c r="H326" s="73"/>
    </row>
    <row r="327" spans="8:8" ht="12.75" customHeight="1" x14ac:dyDescent="0.25">
      <c r="H327" s="73"/>
    </row>
    <row r="328" spans="8:8" ht="12.75" customHeight="1" x14ac:dyDescent="0.25">
      <c r="H328" s="73"/>
    </row>
    <row r="329" spans="8:8" ht="12.75" customHeight="1" x14ac:dyDescent="0.25">
      <c r="H329" s="73"/>
    </row>
    <row r="330" spans="8:8" ht="12.75" customHeight="1" x14ac:dyDescent="0.25">
      <c r="H330" s="73"/>
    </row>
    <row r="331" spans="8:8" ht="12.75" customHeight="1" x14ac:dyDescent="0.25">
      <c r="H331" s="73"/>
    </row>
    <row r="332" spans="8:8" ht="12.75" customHeight="1" x14ac:dyDescent="0.25">
      <c r="H332" s="73"/>
    </row>
    <row r="333" spans="8:8" ht="12.75" customHeight="1" x14ac:dyDescent="0.25">
      <c r="H333" s="73"/>
    </row>
    <row r="334" spans="8:8" ht="12.75" customHeight="1" x14ac:dyDescent="0.25">
      <c r="H334" s="73"/>
    </row>
    <row r="335" spans="8:8" ht="12.75" customHeight="1" x14ac:dyDescent="0.25">
      <c r="H335" s="73"/>
    </row>
    <row r="336" spans="8:8" ht="12.75" customHeight="1" x14ac:dyDescent="0.25">
      <c r="H336" s="73"/>
    </row>
    <row r="337" spans="8:8" ht="12.75" customHeight="1" x14ac:dyDescent="0.25">
      <c r="H337" s="73"/>
    </row>
    <row r="338" spans="8:8" ht="12.75" customHeight="1" x14ac:dyDescent="0.25">
      <c r="H338" s="73"/>
    </row>
    <row r="339" spans="8:8" ht="12.75" customHeight="1" x14ac:dyDescent="0.25">
      <c r="H339" s="73"/>
    </row>
    <row r="340" spans="8:8" ht="12.75" customHeight="1" x14ac:dyDescent="0.25">
      <c r="H340" s="73"/>
    </row>
    <row r="341" spans="8:8" ht="12.75" customHeight="1" x14ac:dyDescent="0.25">
      <c r="H341" s="73"/>
    </row>
    <row r="342" spans="8:8" ht="12.75" customHeight="1" x14ac:dyDescent="0.25">
      <c r="H342" s="73"/>
    </row>
    <row r="343" spans="8:8" ht="12.75" customHeight="1" x14ac:dyDescent="0.25">
      <c r="H343" s="73"/>
    </row>
    <row r="344" spans="8:8" ht="12.75" customHeight="1" x14ac:dyDescent="0.25">
      <c r="H344" s="73"/>
    </row>
    <row r="345" spans="8:8" ht="12.75" customHeight="1" x14ac:dyDescent="0.25">
      <c r="H345" s="73"/>
    </row>
    <row r="346" spans="8:8" ht="12.75" customHeight="1" x14ac:dyDescent="0.25">
      <c r="H346" s="73"/>
    </row>
    <row r="347" spans="8:8" ht="12.75" customHeight="1" x14ac:dyDescent="0.25">
      <c r="H347" s="73"/>
    </row>
    <row r="348" spans="8:8" ht="12.75" customHeight="1" x14ac:dyDescent="0.25">
      <c r="H348" s="73"/>
    </row>
    <row r="349" spans="8:8" ht="12.75" customHeight="1" x14ac:dyDescent="0.25">
      <c r="H349" s="73"/>
    </row>
    <row r="350" spans="8:8" ht="12.75" customHeight="1" x14ac:dyDescent="0.25">
      <c r="H350" s="73"/>
    </row>
    <row r="351" spans="8:8" ht="12.75" customHeight="1" x14ac:dyDescent="0.25">
      <c r="H351" s="73"/>
    </row>
    <row r="352" spans="8:8" ht="12.75" customHeight="1" x14ac:dyDescent="0.25">
      <c r="H352" s="73"/>
    </row>
    <row r="353" spans="8:8" ht="12.75" customHeight="1" x14ac:dyDescent="0.25">
      <c r="H353" s="73"/>
    </row>
    <row r="354" spans="8:8" ht="12.75" customHeight="1" x14ac:dyDescent="0.25">
      <c r="H354" s="73"/>
    </row>
    <row r="355" spans="8:8" ht="12.75" customHeight="1" x14ac:dyDescent="0.25">
      <c r="H355" s="73"/>
    </row>
    <row r="356" spans="8:8" ht="12.75" customHeight="1" x14ac:dyDescent="0.25">
      <c r="H356" s="73"/>
    </row>
    <row r="357" spans="8:8" ht="12.75" customHeight="1" x14ac:dyDescent="0.25">
      <c r="H357" s="73"/>
    </row>
    <row r="358" spans="8:8" ht="12.75" customHeight="1" x14ac:dyDescent="0.25">
      <c r="H358" s="73"/>
    </row>
    <row r="359" spans="8:8" ht="12.75" customHeight="1" x14ac:dyDescent="0.25">
      <c r="H359" s="73"/>
    </row>
    <row r="360" spans="8:8" ht="12.75" customHeight="1" x14ac:dyDescent="0.25">
      <c r="H360" s="73"/>
    </row>
    <row r="361" spans="8:8" ht="12.75" customHeight="1" x14ac:dyDescent="0.25">
      <c r="H361" s="73"/>
    </row>
    <row r="362" spans="8:8" ht="12.75" customHeight="1" x14ac:dyDescent="0.25">
      <c r="H362" s="73"/>
    </row>
    <row r="363" spans="8:8" ht="12.75" customHeight="1" x14ac:dyDescent="0.25">
      <c r="H363" s="73"/>
    </row>
    <row r="364" spans="8:8" ht="12.75" customHeight="1" x14ac:dyDescent="0.25">
      <c r="H364" s="73"/>
    </row>
    <row r="365" spans="8:8" ht="12.75" customHeight="1" x14ac:dyDescent="0.25">
      <c r="H365" s="73"/>
    </row>
    <row r="366" spans="8:8" ht="12.75" customHeight="1" x14ac:dyDescent="0.25">
      <c r="H366" s="73"/>
    </row>
    <row r="367" spans="8:8" ht="12.75" customHeight="1" x14ac:dyDescent="0.25">
      <c r="H367" s="73"/>
    </row>
    <row r="368" spans="8:8" ht="12.75" customHeight="1" x14ac:dyDescent="0.25">
      <c r="H368" s="73"/>
    </row>
    <row r="369" spans="8:8" ht="12.75" customHeight="1" x14ac:dyDescent="0.25">
      <c r="H369" s="73"/>
    </row>
    <row r="370" spans="8:8" ht="12.75" customHeight="1" x14ac:dyDescent="0.25">
      <c r="H370" s="73"/>
    </row>
    <row r="371" spans="8:8" ht="12.75" customHeight="1" x14ac:dyDescent="0.25">
      <c r="H371" s="73"/>
    </row>
    <row r="372" spans="8:8" ht="12.75" customHeight="1" x14ac:dyDescent="0.25">
      <c r="H372" s="73"/>
    </row>
    <row r="373" spans="8:8" ht="12.75" customHeight="1" x14ac:dyDescent="0.25">
      <c r="H373" s="73"/>
    </row>
    <row r="374" spans="8:8" ht="12.75" customHeight="1" x14ac:dyDescent="0.25">
      <c r="H374" s="73"/>
    </row>
    <row r="375" spans="8:8" ht="12.75" customHeight="1" x14ac:dyDescent="0.25">
      <c r="H375" s="73"/>
    </row>
    <row r="376" spans="8:8" ht="12.75" customHeight="1" x14ac:dyDescent="0.25">
      <c r="H376" s="73"/>
    </row>
    <row r="377" spans="8:8" ht="12.75" customHeight="1" x14ac:dyDescent="0.25">
      <c r="H377" s="73"/>
    </row>
    <row r="378" spans="8:8" ht="12.75" customHeight="1" x14ac:dyDescent="0.25">
      <c r="H378" s="73"/>
    </row>
    <row r="379" spans="8:8" ht="12.75" customHeight="1" x14ac:dyDescent="0.25">
      <c r="H379" s="73"/>
    </row>
    <row r="380" spans="8:8" ht="12.75" customHeight="1" x14ac:dyDescent="0.25">
      <c r="H380" s="73"/>
    </row>
    <row r="381" spans="8:8" ht="12.75" customHeight="1" x14ac:dyDescent="0.25">
      <c r="H381" s="73"/>
    </row>
    <row r="382" spans="8:8" ht="12.75" customHeight="1" x14ac:dyDescent="0.25">
      <c r="H382" s="73"/>
    </row>
    <row r="383" spans="8:8" ht="12.75" customHeight="1" x14ac:dyDescent="0.25">
      <c r="H383" s="73"/>
    </row>
    <row r="384" spans="8:8" ht="12.75" customHeight="1" x14ac:dyDescent="0.25">
      <c r="H384" s="73"/>
    </row>
    <row r="385" spans="8:8" ht="12.75" customHeight="1" x14ac:dyDescent="0.25">
      <c r="H385" s="73"/>
    </row>
    <row r="386" spans="8:8" ht="12.75" customHeight="1" x14ac:dyDescent="0.25">
      <c r="H386" s="73"/>
    </row>
    <row r="387" spans="8:8" ht="12.75" customHeight="1" x14ac:dyDescent="0.25">
      <c r="H387" s="73"/>
    </row>
    <row r="388" spans="8:8" ht="12.75" customHeight="1" x14ac:dyDescent="0.25">
      <c r="H388" s="73"/>
    </row>
    <row r="389" spans="8:8" ht="12.75" customHeight="1" x14ac:dyDescent="0.25">
      <c r="H389" s="73"/>
    </row>
    <row r="390" spans="8:8" ht="12.75" customHeight="1" x14ac:dyDescent="0.25">
      <c r="H390" s="73"/>
    </row>
    <row r="391" spans="8:8" ht="12.75" customHeight="1" x14ac:dyDescent="0.25">
      <c r="H391" s="73"/>
    </row>
    <row r="392" spans="8:8" ht="12.75" customHeight="1" x14ac:dyDescent="0.25">
      <c r="H392" s="73"/>
    </row>
    <row r="393" spans="8:8" ht="12.75" customHeight="1" x14ac:dyDescent="0.25">
      <c r="H393" s="73"/>
    </row>
    <row r="394" spans="8:8" ht="12.75" customHeight="1" x14ac:dyDescent="0.25">
      <c r="H394" s="73"/>
    </row>
    <row r="395" spans="8:8" ht="12.75" customHeight="1" x14ac:dyDescent="0.25">
      <c r="H395" s="73"/>
    </row>
    <row r="396" spans="8:8" ht="12.75" customHeight="1" x14ac:dyDescent="0.25">
      <c r="H396" s="73"/>
    </row>
    <row r="397" spans="8:8" ht="12.75" customHeight="1" x14ac:dyDescent="0.25">
      <c r="H397" s="73"/>
    </row>
    <row r="398" spans="8:8" ht="12.75" customHeight="1" x14ac:dyDescent="0.25">
      <c r="H398" s="73"/>
    </row>
    <row r="399" spans="8:8" ht="12.75" customHeight="1" x14ac:dyDescent="0.25">
      <c r="H399" s="73"/>
    </row>
    <row r="400" spans="8:8" ht="12.75" customHeight="1" x14ac:dyDescent="0.25">
      <c r="H400" s="73"/>
    </row>
    <row r="401" spans="8:8" ht="12.75" customHeight="1" x14ac:dyDescent="0.25">
      <c r="H401" s="73"/>
    </row>
    <row r="402" spans="8:8" ht="12.75" customHeight="1" x14ac:dyDescent="0.25">
      <c r="H402" s="73"/>
    </row>
    <row r="403" spans="8:8" ht="12.75" customHeight="1" x14ac:dyDescent="0.25">
      <c r="H403" s="73"/>
    </row>
    <row r="404" spans="8:8" ht="12.75" customHeight="1" x14ac:dyDescent="0.25">
      <c r="H404" s="73"/>
    </row>
    <row r="405" spans="8:8" ht="12.75" customHeight="1" x14ac:dyDescent="0.25">
      <c r="H405" s="73"/>
    </row>
    <row r="406" spans="8:8" ht="12.75" customHeight="1" x14ac:dyDescent="0.25">
      <c r="H406" s="73"/>
    </row>
    <row r="407" spans="8:8" ht="12.75" customHeight="1" x14ac:dyDescent="0.25">
      <c r="H407" s="73"/>
    </row>
    <row r="408" spans="8:8" ht="12.75" customHeight="1" x14ac:dyDescent="0.25">
      <c r="H408" s="73"/>
    </row>
    <row r="409" spans="8:8" ht="12.75" customHeight="1" x14ac:dyDescent="0.25">
      <c r="H409" s="73"/>
    </row>
    <row r="410" spans="8:8" ht="12.75" customHeight="1" x14ac:dyDescent="0.25">
      <c r="H410" s="73"/>
    </row>
    <row r="411" spans="8:8" ht="12.75" customHeight="1" x14ac:dyDescent="0.25">
      <c r="H411" s="73"/>
    </row>
    <row r="412" spans="8:8" ht="12.75" customHeight="1" x14ac:dyDescent="0.25">
      <c r="H412" s="73"/>
    </row>
    <row r="413" spans="8:8" ht="12.75" customHeight="1" x14ac:dyDescent="0.25">
      <c r="H413" s="73"/>
    </row>
    <row r="414" spans="8:8" ht="12.75" customHeight="1" x14ac:dyDescent="0.25">
      <c r="H414" s="73"/>
    </row>
    <row r="415" spans="8:8" ht="12.75" customHeight="1" x14ac:dyDescent="0.25">
      <c r="H415" s="73"/>
    </row>
    <row r="416" spans="8:8" ht="12.75" customHeight="1" x14ac:dyDescent="0.25">
      <c r="H416" s="73"/>
    </row>
    <row r="417" spans="8:8" ht="12.75" customHeight="1" x14ac:dyDescent="0.25">
      <c r="H417" s="73"/>
    </row>
    <row r="418" spans="8:8" ht="12.75" customHeight="1" x14ac:dyDescent="0.25">
      <c r="H418" s="73"/>
    </row>
    <row r="419" spans="8:8" ht="12.75" customHeight="1" x14ac:dyDescent="0.25">
      <c r="H419" s="73"/>
    </row>
    <row r="420" spans="8:8" ht="12.75" customHeight="1" x14ac:dyDescent="0.25">
      <c r="H420" s="73"/>
    </row>
    <row r="421" spans="8:8" ht="12.75" customHeight="1" x14ac:dyDescent="0.25">
      <c r="H421" s="73"/>
    </row>
    <row r="422" spans="8:8" ht="12.75" customHeight="1" x14ac:dyDescent="0.25">
      <c r="H422" s="73"/>
    </row>
    <row r="423" spans="8:8" ht="12.75" customHeight="1" x14ac:dyDescent="0.25">
      <c r="H423" s="73"/>
    </row>
    <row r="424" spans="8:8" ht="12.75" customHeight="1" x14ac:dyDescent="0.25">
      <c r="H424" s="73"/>
    </row>
    <row r="425" spans="8:8" ht="12.75" customHeight="1" x14ac:dyDescent="0.25">
      <c r="H425" s="73"/>
    </row>
    <row r="426" spans="8:8" ht="12.75" customHeight="1" x14ac:dyDescent="0.25">
      <c r="H426" s="73"/>
    </row>
    <row r="427" spans="8:8" ht="12.75" customHeight="1" x14ac:dyDescent="0.25">
      <c r="H427" s="73"/>
    </row>
    <row r="428" spans="8:8" ht="12.75" customHeight="1" x14ac:dyDescent="0.25">
      <c r="H428" s="73"/>
    </row>
    <row r="429" spans="8:8" ht="12.75" customHeight="1" x14ac:dyDescent="0.25">
      <c r="H429" s="73"/>
    </row>
    <row r="430" spans="8:8" ht="12.75" customHeight="1" x14ac:dyDescent="0.25">
      <c r="H430" s="73"/>
    </row>
    <row r="431" spans="8:8" ht="12.75" customHeight="1" x14ac:dyDescent="0.25">
      <c r="H431" s="73"/>
    </row>
    <row r="432" spans="8:8" ht="12.75" customHeight="1" x14ac:dyDescent="0.25">
      <c r="H432" s="73"/>
    </row>
    <row r="433" spans="8:8" ht="12.75" customHeight="1" x14ac:dyDescent="0.25">
      <c r="H433" s="73"/>
    </row>
    <row r="434" spans="8:8" ht="12.75" customHeight="1" x14ac:dyDescent="0.25">
      <c r="H434" s="73"/>
    </row>
    <row r="435" spans="8:8" ht="12.75" customHeight="1" x14ac:dyDescent="0.25">
      <c r="H435" s="73"/>
    </row>
    <row r="436" spans="8:8" ht="12.75" customHeight="1" x14ac:dyDescent="0.25">
      <c r="H436" s="73"/>
    </row>
    <row r="437" spans="8:8" ht="12.75" customHeight="1" x14ac:dyDescent="0.25">
      <c r="H437" s="73"/>
    </row>
    <row r="438" spans="8:8" ht="12.75" customHeight="1" x14ac:dyDescent="0.25">
      <c r="H438" s="73"/>
    </row>
    <row r="439" spans="8:8" ht="12.75" customHeight="1" x14ac:dyDescent="0.25">
      <c r="H439" s="73"/>
    </row>
    <row r="440" spans="8:8" ht="12.75" customHeight="1" x14ac:dyDescent="0.25">
      <c r="H440" s="73"/>
    </row>
    <row r="441" spans="8:8" ht="12.75" customHeight="1" x14ac:dyDescent="0.25">
      <c r="H441" s="73"/>
    </row>
    <row r="442" spans="8:8" ht="12.75" customHeight="1" x14ac:dyDescent="0.25">
      <c r="H442" s="73"/>
    </row>
    <row r="443" spans="8:8" ht="12.75" customHeight="1" x14ac:dyDescent="0.25">
      <c r="H443" s="73"/>
    </row>
    <row r="444" spans="8:8" ht="12.75" customHeight="1" x14ac:dyDescent="0.25">
      <c r="H444" s="73"/>
    </row>
    <row r="445" spans="8:8" ht="12.75" customHeight="1" x14ac:dyDescent="0.25">
      <c r="H445" s="73"/>
    </row>
    <row r="446" spans="8:8" ht="12.75" customHeight="1" x14ac:dyDescent="0.25">
      <c r="H446" s="73"/>
    </row>
    <row r="447" spans="8:8" ht="12.75" customHeight="1" x14ac:dyDescent="0.25">
      <c r="H447" s="73"/>
    </row>
    <row r="448" spans="8:8" ht="12.75" customHeight="1" x14ac:dyDescent="0.25">
      <c r="H448" s="73"/>
    </row>
    <row r="449" spans="8:8" ht="12.75" customHeight="1" x14ac:dyDescent="0.25">
      <c r="H449" s="73"/>
    </row>
    <row r="450" spans="8:8" ht="12.75" customHeight="1" x14ac:dyDescent="0.25">
      <c r="H450" s="73"/>
    </row>
    <row r="451" spans="8:8" ht="12.75" customHeight="1" x14ac:dyDescent="0.25">
      <c r="H451" s="73"/>
    </row>
    <row r="452" spans="8:8" ht="12.75" customHeight="1" x14ac:dyDescent="0.25">
      <c r="H452" s="73"/>
    </row>
    <row r="453" spans="8:8" ht="12.75" customHeight="1" x14ac:dyDescent="0.25">
      <c r="H453" s="73"/>
    </row>
    <row r="454" spans="8:8" ht="12.75" customHeight="1" x14ac:dyDescent="0.25">
      <c r="H454" s="73"/>
    </row>
    <row r="455" spans="8:8" ht="12.75" customHeight="1" x14ac:dyDescent="0.25">
      <c r="H455" s="73"/>
    </row>
    <row r="456" spans="8:8" ht="12.75" customHeight="1" x14ac:dyDescent="0.25">
      <c r="H456" s="73"/>
    </row>
    <row r="457" spans="8:8" ht="12.75" customHeight="1" x14ac:dyDescent="0.25">
      <c r="H457" s="73"/>
    </row>
    <row r="458" spans="8:8" ht="12.75" customHeight="1" x14ac:dyDescent="0.25">
      <c r="H458" s="73"/>
    </row>
    <row r="459" spans="8:8" ht="12.75" customHeight="1" x14ac:dyDescent="0.25">
      <c r="H459" s="73"/>
    </row>
    <row r="460" spans="8:8" ht="12.75" customHeight="1" x14ac:dyDescent="0.25">
      <c r="H460" s="73"/>
    </row>
    <row r="461" spans="8:8" ht="12.75" customHeight="1" x14ac:dyDescent="0.25">
      <c r="H461" s="73"/>
    </row>
    <row r="462" spans="8:8" ht="12.75" customHeight="1" x14ac:dyDescent="0.25">
      <c r="H462" s="73"/>
    </row>
    <row r="463" spans="8:8" ht="12.75" customHeight="1" x14ac:dyDescent="0.25">
      <c r="H463" s="73"/>
    </row>
    <row r="464" spans="8:8" ht="12.75" customHeight="1" x14ac:dyDescent="0.25">
      <c r="H464" s="73"/>
    </row>
    <row r="465" spans="8:8" ht="12.75" customHeight="1" x14ac:dyDescent="0.25">
      <c r="H465" s="73"/>
    </row>
    <row r="466" spans="8:8" ht="12.75" customHeight="1" x14ac:dyDescent="0.25">
      <c r="H466" s="73"/>
    </row>
    <row r="467" spans="8:8" ht="12.75" customHeight="1" x14ac:dyDescent="0.25">
      <c r="H467" s="73"/>
    </row>
    <row r="468" spans="8:8" ht="12.75" customHeight="1" x14ac:dyDescent="0.25">
      <c r="H468" s="73"/>
    </row>
    <row r="469" spans="8:8" ht="12.75" customHeight="1" x14ac:dyDescent="0.25">
      <c r="H469" s="73"/>
    </row>
    <row r="470" spans="8:8" ht="12.75" customHeight="1" x14ac:dyDescent="0.25">
      <c r="H470" s="73"/>
    </row>
    <row r="471" spans="8:8" ht="12.75" customHeight="1" x14ac:dyDescent="0.25">
      <c r="H471" s="73"/>
    </row>
    <row r="472" spans="8:8" ht="12.75" customHeight="1" x14ac:dyDescent="0.25">
      <c r="H472" s="73"/>
    </row>
    <row r="473" spans="8:8" ht="12.75" customHeight="1" x14ac:dyDescent="0.25">
      <c r="H473" s="73"/>
    </row>
    <row r="474" spans="8:8" ht="12.75" customHeight="1" x14ac:dyDescent="0.25">
      <c r="H474" s="73"/>
    </row>
    <row r="475" spans="8:8" ht="12.75" customHeight="1" x14ac:dyDescent="0.25">
      <c r="H475" s="73"/>
    </row>
    <row r="476" spans="8:8" ht="12.75" customHeight="1" x14ac:dyDescent="0.25">
      <c r="H476" s="73"/>
    </row>
    <row r="477" spans="8:8" ht="12.75" customHeight="1" x14ac:dyDescent="0.25">
      <c r="H477" s="73"/>
    </row>
    <row r="478" spans="8:8" ht="12.75" customHeight="1" x14ac:dyDescent="0.25">
      <c r="H478" s="73"/>
    </row>
    <row r="479" spans="8:8" ht="12.75" customHeight="1" x14ac:dyDescent="0.25">
      <c r="H479" s="73"/>
    </row>
    <row r="480" spans="8:8" ht="12.75" customHeight="1" x14ac:dyDescent="0.25">
      <c r="H480" s="73"/>
    </row>
    <row r="481" spans="8:8" ht="12.75" customHeight="1" x14ac:dyDescent="0.25">
      <c r="H481" s="73"/>
    </row>
    <row r="482" spans="8:8" ht="12.75" customHeight="1" x14ac:dyDescent="0.25">
      <c r="H482" s="73"/>
    </row>
    <row r="483" spans="8:8" ht="12.75" customHeight="1" x14ac:dyDescent="0.25">
      <c r="H483" s="73"/>
    </row>
    <row r="484" spans="8:8" ht="12.75" customHeight="1" x14ac:dyDescent="0.25">
      <c r="H484" s="73"/>
    </row>
    <row r="485" spans="8:8" ht="12.75" customHeight="1" x14ac:dyDescent="0.25">
      <c r="H485" s="73"/>
    </row>
    <row r="486" spans="8:8" ht="12.75" customHeight="1" x14ac:dyDescent="0.25">
      <c r="H486" s="73"/>
    </row>
    <row r="487" spans="8:8" ht="12.75" customHeight="1" x14ac:dyDescent="0.25">
      <c r="H487" s="73"/>
    </row>
    <row r="488" spans="8:8" ht="12.75" customHeight="1" x14ac:dyDescent="0.25">
      <c r="H488" s="73"/>
    </row>
    <row r="489" spans="8:8" ht="12.75" customHeight="1" x14ac:dyDescent="0.25">
      <c r="H489" s="73"/>
    </row>
    <row r="490" spans="8:8" ht="12.75" customHeight="1" x14ac:dyDescent="0.25">
      <c r="H490" s="73"/>
    </row>
    <row r="491" spans="8:8" ht="12.75" customHeight="1" x14ac:dyDescent="0.25">
      <c r="H491" s="73"/>
    </row>
    <row r="492" spans="8:8" ht="12.75" customHeight="1" x14ac:dyDescent="0.25">
      <c r="H492" s="73"/>
    </row>
    <row r="493" spans="8:8" ht="12.75" customHeight="1" x14ac:dyDescent="0.25">
      <c r="H493" s="73"/>
    </row>
    <row r="494" spans="8:8" ht="12.75" customHeight="1" x14ac:dyDescent="0.25">
      <c r="H494" s="73"/>
    </row>
    <row r="495" spans="8:8" ht="12.75" customHeight="1" x14ac:dyDescent="0.25">
      <c r="H495" s="73"/>
    </row>
    <row r="496" spans="8:8" ht="12.75" customHeight="1" x14ac:dyDescent="0.25">
      <c r="H496" s="73"/>
    </row>
    <row r="497" spans="8:8" ht="12.75" customHeight="1" x14ac:dyDescent="0.25">
      <c r="H497" s="73"/>
    </row>
    <row r="498" spans="8:8" ht="12.75" customHeight="1" x14ac:dyDescent="0.25">
      <c r="H498" s="73"/>
    </row>
    <row r="499" spans="8:8" ht="12.75" customHeight="1" x14ac:dyDescent="0.25">
      <c r="H499" s="73"/>
    </row>
    <row r="500" spans="8:8" ht="12.75" customHeight="1" x14ac:dyDescent="0.25">
      <c r="H500" s="73"/>
    </row>
    <row r="501" spans="8:8" ht="12.75" customHeight="1" x14ac:dyDescent="0.25">
      <c r="H501" s="73"/>
    </row>
    <row r="502" spans="8:8" ht="12.75" customHeight="1" x14ac:dyDescent="0.25">
      <c r="H502" s="73"/>
    </row>
    <row r="503" spans="8:8" ht="12.75" customHeight="1" x14ac:dyDescent="0.25">
      <c r="H503" s="73"/>
    </row>
    <row r="504" spans="8:8" ht="12.75" customHeight="1" x14ac:dyDescent="0.25">
      <c r="H504" s="73"/>
    </row>
    <row r="505" spans="8:8" ht="12.75" customHeight="1" x14ac:dyDescent="0.25">
      <c r="H505" s="73"/>
    </row>
    <row r="506" spans="8:8" ht="12.75" customHeight="1" x14ac:dyDescent="0.25">
      <c r="H506" s="73"/>
    </row>
    <row r="507" spans="8:8" ht="12.75" customHeight="1" x14ac:dyDescent="0.25">
      <c r="H507" s="73"/>
    </row>
    <row r="508" spans="8:8" ht="12.75" customHeight="1" x14ac:dyDescent="0.25">
      <c r="H508" s="73"/>
    </row>
    <row r="509" spans="8:8" ht="12.75" customHeight="1" x14ac:dyDescent="0.25">
      <c r="H509" s="73"/>
    </row>
    <row r="510" spans="8:8" ht="12.75" customHeight="1" x14ac:dyDescent="0.25">
      <c r="H510" s="73"/>
    </row>
    <row r="511" spans="8:8" ht="12.75" customHeight="1" x14ac:dyDescent="0.25">
      <c r="H511" s="73"/>
    </row>
    <row r="512" spans="8:8" ht="12.75" customHeight="1" x14ac:dyDescent="0.25">
      <c r="H512" s="73"/>
    </row>
    <row r="513" spans="8:8" ht="12.75" customHeight="1" x14ac:dyDescent="0.25">
      <c r="H513" s="73"/>
    </row>
    <row r="514" spans="8:8" ht="12.75" customHeight="1" x14ac:dyDescent="0.25">
      <c r="H514" s="73"/>
    </row>
    <row r="515" spans="8:8" ht="12.75" customHeight="1" x14ac:dyDescent="0.25">
      <c r="H515" s="73"/>
    </row>
    <row r="516" spans="8:8" ht="12.75" customHeight="1" x14ac:dyDescent="0.25">
      <c r="H516" s="73"/>
    </row>
    <row r="517" spans="8:8" ht="12.75" customHeight="1" x14ac:dyDescent="0.25">
      <c r="H517" s="73"/>
    </row>
    <row r="518" spans="8:8" ht="12.75" customHeight="1" x14ac:dyDescent="0.25">
      <c r="H518" s="73"/>
    </row>
    <row r="519" spans="8:8" ht="12.75" customHeight="1" x14ac:dyDescent="0.25">
      <c r="H519" s="73"/>
    </row>
    <row r="520" spans="8:8" ht="12.75" customHeight="1" x14ac:dyDescent="0.25">
      <c r="H520" s="73"/>
    </row>
    <row r="521" spans="8:8" ht="12.75" customHeight="1" x14ac:dyDescent="0.25">
      <c r="H521" s="73"/>
    </row>
    <row r="522" spans="8:8" ht="12.75" customHeight="1" x14ac:dyDescent="0.25">
      <c r="H522" s="73"/>
    </row>
    <row r="523" spans="8:8" ht="12.75" customHeight="1" x14ac:dyDescent="0.25">
      <c r="H523" s="73"/>
    </row>
    <row r="524" spans="8:8" ht="12.75" customHeight="1" x14ac:dyDescent="0.25">
      <c r="H524" s="73"/>
    </row>
    <row r="525" spans="8:8" ht="12.75" customHeight="1" x14ac:dyDescent="0.25">
      <c r="H525" s="73"/>
    </row>
    <row r="526" spans="8:8" ht="12.75" customHeight="1" x14ac:dyDescent="0.25">
      <c r="H526" s="73"/>
    </row>
    <row r="527" spans="8:8" ht="12.75" customHeight="1" x14ac:dyDescent="0.25">
      <c r="H527" s="73"/>
    </row>
    <row r="528" spans="8:8" ht="12.75" customHeight="1" x14ac:dyDescent="0.25">
      <c r="H528" s="73"/>
    </row>
    <row r="529" spans="8:8" ht="12.75" customHeight="1" x14ac:dyDescent="0.25">
      <c r="H529" s="73"/>
    </row>
    <row r="530" spans="8:8" ht="12.75" customHeight="1" x14ac:dyDescent="0.25">
      <c r="H530" s="73"/>
    </row>
    <row r="531" spans="8:8" ht="12.75" customHeight="1" x14ac:dyDescent="0.25">
      <c r="H531" s="73"/>
    </row>
    <row r="532" spans="8:8" ht="12.75" customHeight="1" x14ac:dyDescent="0.25">
      <c r="H532" s="73"/>
    </row>
    <row r="533" spans="8:8" ht="12.75" customHeight="1" x14ac:dyDescent="0.25">
      <c r="H533" s="73"/>
    </row>
    <row r="534" spans="8:8" ht="12.75" customHeight="1" x14ac:dyDescent="0.25">
      <c r="H534" s="73"/>
    </row>
    <row r="535" spans="8:8" ht="12.75" customHeight="1" x14ac:dyDescent="0.25">
      <c r="H535" s="73"/>
    </row>
    <row r="536" spans="8:8" ht="12.75" customHeight="1" x14ac:dyDescent="0.25">
      <c r="H536" s="73"/>
    </row>
    <row r="537" spans="8:8" ht="12.75" customHeight="1" x14ac:dyDescent="0.25">
      <c r="H537" s="73"/>
    </row>
    <row r="538" spans="8:8" ht="12.75" customHeight="1" x14ac:dyDescent="0.25">
      <c r="H538" s="73"/>
    </row>
    <row r="539" spans="8:8" ht="12.75" customHeight="1" x14ac:dyDescent="0.25">
      <c r="H539" s="73"/>
    </row>
    <row r="540" spans="8:8" ht="12.75" customHeight="1" x14ac:dyDescent="0.25">
      <c r="H540" s="73"/>
    </row>
    <row r="541" spans="8:8" ht="12.75" customHeight="1" x14ac:dyDescent="0.25">
      <c r="H541" s="73"/>
    </row>
    <row r="542" spans="8:8" ht="12.75" customHeight="1" x14ac:dyDescent="0.25">
      <c r="H542" s="73"/>
    </row>
    <row r="543" spans="8:8" ht="12.75" customHeight="1" x14ac:dyDescent="0.25">
      <c r="H543" s="73"/>
    </row>
    <row r="544" spans="8:8" ht="12.75" customHeight="1" x14ac:dyDescent="0.25">
      <c r="H544" s="73"/>
    </row>
    <row r="545" spans="8:8" ht="12.75" customHeight="1" x14ac:dyDescent="0.25">
      <c r="H545" s="73"/>
    </row>
    <row r="546" spans="8:8" ht="12.75" customHeight="1" x14ac:dyDescent="0.25">
      <c r="H546" s="73"/>
    </row>
    <row r="547" spans="8:8" ht="12.75" customHeight="1" x14ac:dyDescent="0.25">
      <c r="H547" s="73"/>
    </row>
    <row r="548" spans="8:8" ht="12.75" customHeight="1" x14ac:dyDescent="0.25">
      <c r="H548" s="73"/>
    </row>
    <row r="549" spans="8:8" ht="12.75" customHeight="1" x14ac:dyDescent="0.25">
      <c r="H549" s="73"/>
    </row>
    <row r="550" spans="8:8" ht="12.75" customHeight="1" x14ac:dyDescent="0.25">
      <c r="H550" s="73"/>
    </row>
    <row r="551" spans="8:8" ht="12.75" customHeight="1" x14ac:dyDescent="0.25">
      <c r="H551" s="73"/>
    </row>
    <row r="552" spans="8:8" ht="12.75" customHeight="1" x14ac:dyDescent="0.25">
      <c r="H552" s="73"/>
    </row>
    <row r="553" spans="8:8" ht="12.75" customHeight="1" x14ac:dyDescent="0.25">
      <c r="H553" s="73"/>
    </row>
    <row r="554" spans="8:8" ht="12.75" customHeight="1" x14ac:dyDescent="0.25">
      <c r="H554" s="73"/>
    </row>
    <row r="555" spans="8:8" ht="12.75" customHeight="1" x14ac:dyDescent="0.25">
      <c r="H555" s="73"/>
    </row>
    <row r="556" spans="8:8" ht="12.75" customHeight="1" x14ac:dyDescent="0.25">
      <c r="H556" s="73"/>
    </row>
    <row r="557" spans="8:8" ht="12.75" customHeight="1" x14ac:dyDescent="0.25">
      <c r="H557" s="73"/>
    </row>
    <row r="558" spans="8:8" ht="12.75" customHeight="1" x14ac:dyDescent="0.25">
      <c r="H558" s="73"/>
    </row>
    <row r="559" spans="8:8" ht="12.75" customHeight="1" x14ac:dyDescent="0.25">
      <c r="H559" s="73"/>
    </row>
    <row r="560" spans="8:8" ht="12.75" customHeight="1" x14ac:dyDescent="0.25">
      <c r="H560" s="73"/>
    </row>
    <row r="561" spans="8:8" ht="12.75" customHeight="1" x14ac:dyDescent="0.25">
      <c r="H561" s="73"/>
    </row>
    <row r="562" spans="8:8" ht="12.75" customHeight="1" x14ac:dyDescent="0.25">
      <c r="H562" s="73"/>
    </row>
    <row r="563" spans="8:8" ht="12.75" customHeight="1" x14ac:dyDescent="0.25">
      <c r="H563" s="73"/>
    </row>
    <row r="564" spans="8:8" ht="12.75" customHeight="1" x14ac:dyDescent="0.25">
      <c r="H564" s="73"/>
    </row>
    <row r="565" spans="8:8" ht="12.75" customHeight="1" x14ac:dyDescent="0.25">
      <c r="H565" s="73"/>
    </row>
    <row r="566" spans="8:8" ht="12.75" customHeight="1" x14ac:dyDescent="0.25">
      <c r="H566" s="73"/>
    </row>
    <row r="567" spans="8:8" ht="12.75" customHeight="1" x14ac:dyDescent="0.25">
      <c r="H567" s="73"/>
    </row>
    <row r="568" spans="8:8" ht="12.75" customHeight="1" x14ac:dyDescent="0.25">
      <c r="H568" s="73"/>
    </row>
    <row r="569" spans="8:8" ht="12.75" customHeight="1" x14ac:dyDescent="0.25">
      <c r="H569" s="73"/>
    </row>
    <row r="570" spans="8:8" ht="12.75" customHeight="1" x14ac:dyDescent="0.25">
      <c r="H570" s="73"/>
    </row>
    <row r="571" spans="8:8" ht="12.75" customHeight="1" x14ac:dyDescent="0.25">
      <c r="H571" s="73"/>
    </row>
    <row r="572" spans="8:8" ht="12.75" customHeight="1" x14ac:dyDescent="0.25">
      <c r="H572" s="73"/>
    </row>
    <row r="573" spans="8:8" ht="12.75" customHeight="1" x14ac:dyDescent="0.25">
      <c r="H573" s="73"/>
    </row>
    <row r="574" spans="8:8" ht="12.75" customHeight="1" x14ac:dyDescent="0.25">
      <c r="H574" s="73"/>
    </row>
    <row r="575" spans="8:8" ht="12.75" customHeight="1" x14ac:dyDescent="0.25">
      <c r="H575" s="73"/>
    </row>
    <row r="576" spans="8:8" ht="12.75" customHeight="1" x14ac:dyDescent="0.25">
      <c r="H576" s="73"/>
    </row>
    <row r="577" spans="8:8" ht="12.75" customHeight="1" x14ac:dyDescent="0.25">
      <c r="H577" s="73"/>
    </row>
    <row r="578" spans="8:8" ht="12.75" customHeight="1" x14ac:dyDescent="0.25">
      <c r="H578" s="73"/>
    </row>
    <row r="579" spans="8:8" ht="12.75" customHeight="1" x14ac:dyDescent="0.25">
      <c r="H579" s="73"/>
    </row>
    <row r="580" spans="8:8" ht="12.75" customHeight="1" x14ac:dyDescent="0.25">
      <c r="H580" s="73"/>
    </row>
    <row r="581" spans="8:8" ht="12.75" customHeight="1" x14ac:dyDescent="0.25">
      <c r="H581" s="73"/>
    </row>
    <row r="582" spans="8:8" ht="12.75" customHeight="1" x14ac:dyDescent="0.25">
      <c r="H582" s="73"/>
    </row>
    <row r="583" spans="8:8" ht="12.75" customHeight="1" x14ac:dyDescent="0.25">
      <c r="H583" s="73"/>
    </row>
    <row r="584" spans="8:8" ht="12.75" customHeight="1" x14ac:dyDescent="0.25">
      <c r="H584" s="73"/>
    </row>
    <row r="585" spans="8:8" ht="12.75" customHeight="1" x14ac:dyDescent="0.25">
      <c r="H585" s="73"/>
    </row>
    <row r="586" spans="8:8" ht="12.75" customHeight="1" x14ac:dyDescent="0.25">
      <c r="H586" s="73"/>
    </row>
    <row r="587" spans="8:8" ht="12.75" customHeight="1" x14ac:dyDescent="0.25">
      <c r="H587" s="73"/>
    </row>
    <row r="588" spans="8:8" ht="12.75" customHeight="1" x14ac:dyDescent="0.25">
      <c r="H588" s="73"/>
    </row>
    <row r="589" spans="8:8" ht="12.75" customHeight="1" x14ac:dyDescent="0.25">
      <c r="H589" s="73"/>
    </row>
    <row r="590" spans="8:8" ht="12.75" customHeight="1" x14ac:dyDescent="0.25">
      <c r="H590" s="73"/>
    </row>
    <row r="591" spans="8:8" ht="12.75" customHeight="1" x14ac:dyDescent="0.25">
      <c r="H591" s="73"/>
    </row>
    <row r="592" spans="8:8" ht="12.75" customHeight="1" x14ac:dyDescent="0.25">
      <c r="H592" s="73"/>
    </row>
    <row r="593" spans="8:8" ht="12.75" customHeight="1" x14ac:dyDescent="0.25">
      <c r="H593" s="73"/>
    </row>
    <row r="594" spans="8:8" ht="12.75" customHeight="1" x14ac:dyDescent="0.25">
      <c r="H594" s="73"/>
    </row>
    <row r="595" spans="8:8" ht="12.75" customHeight="1" x14ac:dyDescent="0.25">
      <c r="H595" s="73"/>
    </row>
    <row r="596" spans="8:8" ht="12.75" customHeight="1" x14ac:dyDescent="0.25">
      <c r="H596" s="73"/>
    </row>
    <row r="597" spans="8:8" ht="12.75" customHeight="1" x14ac:dyDescent="0.25">
      <c r="H597" s="73"/>
    </row>
    <row r="598" spans="8:8" ht="12.75" customHeight="1" x14ac:dyDescent="0.25">
      <c r="H598" s="73"/>
    </row>
    <row r="599" spans="8:8" ht="12.75" customHeight="1" x14ac:dyDescent="0.25">
      <c r="H599" s="73"/>
    </row>
    <row r="600" spans="8:8" ht="12.75" customHeight="1" x14ac:dyDescent="0.25">
      <c r="H600" s="73"/>
    </row>
    <row r="601" spans="8:8" ht="12.75" customHeight="1" x14ac:dyDescent="0.25">
      <c r="H601" s="73"/>
    </row>
    <row r="602" spans="8:8" ht="12.75" customHeight="1" x14ac:dyDescent="0.25">
      <c r="H602" s="73"/>
    </row>
    <row r="603" spans="8:8" ht="12.75" customHeight="1" x14ac:dyDescent="0.25">
      <c r="H603" s="73"/>
    </row>
    <row r="604" spans="8:8" ht="12.75" customHeight="1" x14ac:dyDescent="0.25">
      <c r="H604" s="73"/>
    </row>
    <row r="605" spans="8:8" ht="12.75" customHeight="1" x14ac:dyDescent="0.25">
      <c r="H605" s="73"/>
    </row>
    <row r="606" spans="8:8" ht="12.75" customHeight="1" x14ac:dyDescent="0.25">
      <c r="H606" s="73"/>
    </row>
    <row r="607" spans="8:8" ht="12.75" customHeight="1" x14ac:dyDescent="0.25">
      <c r="H607" s="73"/>
    </row>
    <row r="608" spans="8:8" ht="12.75" customHeight="1" x14ac:dyDescent="0.25">
      <c r="H608" s="73"/>
    </row>
    <row r="609" spans="8:8" ht="12.75" customHeight="1" x14ac:dyDescent="0.25">
      <c r="H609" s="73"/>
    </row>
    <row r="610" spans="8:8" ht="12.75" customHeight="1" x14ac:dyDescent="0.25">
      <c r="H610" s="73"/>
    </row>
    <row r="611" spans="8:8" ht="12.75" customHeight="1" x14ac:dyDescent="0.25">
      <c r="H611" s="73"/>
    </row>
    <row r="612" spans="8:8" ht="12.75" customHeight="1" x14ac:dyDescent="0.25">
      <c r="H612" s="73"/>
    </row>
    <row r="613" spans="8:8" ht="12.75" customHeight="1" x14ac:dyDescent="0.25">
      <c r="H613" s="73"/>
    </row>
    <row r="614" spans="8:8" ht="12.75" customHeight="1" x14ac:dyDescent="0.25">
      <c r="H614" s="73"/>
    </row>
    <row r="615" spans="8:8" ht="12.75" customHeight="1" x14ac:dyDescent="0.25">
      <c r="H615" s="73"/>
    </row>
    <row r="616" spans="8:8" ht="12.75" customHeight="1" x14ac:dyDescent="0.25">
      <c r="H616" s="73"/>
    </row>
    <row r="617" spans="8:8" ht="12.75" customHeight="1" x14ac:dyDescent="0.25">
      <c r="H617" s="73"/>
    </row>
    <row r="618" spans="8:8" ht="12.75" customHeight="1" x14ac:dyDescent="0.25">
      <c r="H618" s="73"/>
    </row>
    <row r="619" spans="8:8" ht="12.75" customHeight="1" x14ac:dyDescent="0.25">
      <c r="H619" s="73"/>
    </row>
    <row r="620" spans="8:8" ht="12.75" customHeight="1" x14ac:dyDescent="0.25">
      <c r="H620" s="73"/>
    </row>
    <row r="621" spans="8:8" ht="12.75" customHeight="1" x14ac:dyDescent="0.25">
      <c r="H621" s="73"/>
    </row>
    <row r="622" spans="8:8" ht="12.75" customHeight="1" x14ac:dyDescent="0.25">
      <c r="H622" s="73"/>
    </row>
    <row r="623" spans="8:8" ht="12.75" customHeight="1" x14ac:dyDescent="0.25">
      <c r="H623" s="73"/>
    </row>
    <row r="624" spans="8:8" ht="12.75" customHeight="1" x14ac:dyDescent="0.25">
      <c r="H624" s="73"/>
    </row>
    <row r="625" spans="8:8" ht="12.75" customHeight="1" x14ac:dyDescent="0.25">
      <c r="H625" s="73"/>
    </row>
    <row r="626" spans="8:8" ht="12.75" customHeight="1" x14ac:dyDescent="0.25">
      <c r="H626" s="73"/>
    </row>
    <row r="627" spans="8:8" ht="12.75" customHeight="1" x14ac:dyDescent="0.25">
      <c r="H627" s="73"/>
    </row>
    <row r="628" spans="8:8" ht="12.75" customHeight="1" x14ac:dyDescent="0.25">
      <c r="H628" s="73"/>
    </row>
    <row r="629" spans="8:8" ht="12.75" customHeight="1" x14ac:dyDescent="0.25">
      <c r="H629" s="73"/>
    </row>
    <row r="630" spans="8:8" ht="12.75" customHeight="1" x14ac:dyDescent="0.25">
      <c r="H630" s="73"/>
    </row>
    <row r="631" spans="8:8" ht="12.75" customHeight="1" x14ac:dyDescent="0.25">
      <c r="H631" s="73"/>
    </row>
    <row r="632" spans="8:8" ht="12.75" customHeight="1" x14ac:dyDescent="0.25">
      <c r="H632" s="73"/>
    </row>
    <row r="633" spans="8:8" ht="12.75" customHeight="1" x14ac:dyDescent="0.25">
      <c r="H633" s="73"/>
    </row>
    <row r="634" spans="8:8" ht="12.75" customHeight="1" x14ac:dyDescent="0.25">
      <c r="H634" s="73"/>
    </row>
    <row r="635" spans="8:8" ht="12.75" customHeight="1" x14ac:dyDescent="0.25">
      <c r="H635" s="73"/>
    </row>
    <row r="636" spans="8:8" ht="12.75" customHeight="1" x14ac:dyDescent="0.25">
      <c r="H636" s="73"/>
    </row>
    <row r="637" spans="8:8" ht="12.75" customHeight="1" x14ac:dyDescent="0.25">
      <c r="H637" s="73"/>
    </row>
    <row r="638" spans="8:8" ht="12.75" customHeight="1" x14ac:dyDescent="0.25">
      <c r="H638" s="73"/>
    </row>
    <row r="639" spans="8:8" ht="12.75" customHeight="1" x14ac:dyDescent="0.25">
      <c r="H639" s="73"/>
    </row>
    <row r="640" spans="8:8" ht="12.75" customHeight="1" x14ac:dyDescent="0.25">
      <c r="H640" s="73"/>
    </row>
    <row r="641" spans="8:8" ht="12.75" customHeight="1" x14ac:dyDescent="0.25">
      <c r="H641" s="73"/>
    </row>
    <row r="642" spans="8:8" ht="12.75" customHeight="1" x14ac:dyDescent="0.25">
      <c r="H642" s="73"/>
    </row>
    <row r="643" spans="8:8" ht="12.75" customHeight="1" x14ac:dyDescent="0.25">
      <c r="H643" s="73"/>
    </row>
    <row r="644" spans="8:8" ht="12.75" customHeight="1" x14ac:dyDescent="0.25">
      <c r="H644" s="73"/>
    </row>
    <row r="645" spans="8:8" ht="12.75" customHeight="1" x14ac:dyDescent="0.25">
      <c r="H645" s="73"/>
    </row>
    <row r="646" spans="8:8" ht="12.75" customHeight="1" x14ac:dyDescent="0.25">
      <c r="H646" s="73"/>
    </row>
    <row r="647" spans="8:8" ht="12.75" customHeight="1" x14ac:dyDescent="0.25">
      <c r="H647" s="73"/>
    </row>
    <row r="648" spans="8:8" ht="12.75" customHeight="1" x14ac:dyDescent="0.25">
      <c r="H648" s="73"/>
    </row>
    <row r="649" spans="8:8" ht="12.75" customHeight="1" x14ac:dyDescent="0.25">
      <c r="H649" s="73"/>
    </row>
    <row r="650" spans="8:8" ht="12.75" customHeight="1" x14ac:dyDescent="0.25">
      <c r="H650" s="73"/>
    </row>
    <row r="651" spans="8:8" ht="12.75" customHeight="1" x14ac:dyDescent="0.25">
      <c r="H651" s="73"/>
    </row>
    <row r="652" spans="8:8" ht="12.75" customHeight="1" x14ac:dyDescent="0.25">
      <c r="H652" s="73"/>
    </row>
    <row r="653" spans="8:8" ht="12.75" customHeight="1" x14ac:dyDescent="0.25">
      <c r="H653" s="73"/>
    </row>
    <row r="654" spans="8:8" ht="12.75" customHeight="1" x14ac:dyDescent="0.25">
      <c r="H654" s="73"/>
    </row>
    <row r="655" spans="8:8" ht="12.75" customHeight="1" x14ac:dyDescent="0.25">
      <c r="H655" s="73"/>
    </row>
    <row r="656" spans="8:8" ht="12.75" customHeight="1" x14ac:dyDescent="0.25">
      <c r="H656" s="73"/>
    </row>
    <row r="657" spans="8:8" ht="12.75" customHeight="1" x14ac:dyDescent="0.25">
      <c r="H657" s="73"/>
    </row>
    <row r="658" spans="8:8" ht="12.75" customHeight="1" x14ac:dyDescent="0.25">
      <c r="H658" s="73"/>
    </row>
    <row r="659" spans="8:8" ht="12.75" customHeight="1" x14ac:dyDescent="0.25">
      <c r="H659" s="73"/>
    </row>
    <row r="660" spans="8:8" ht="12.75" customHeight="1" x14ac:dyDescent="0.25">
      <c r="H660" s="73"/>
    </row>
    <row r="661" spans="8:8" ht="12.75" customHeight="1" x14ac:dyDescent="0.25">
      <c r="H661" s="73"/>
    </row>
    <row r="662" spans="8:8" ht="12.75" customHeight="1" x14ac:dyDescent="0.25">
      <c r="H662" s="73"/>
    </row>
    <row r="663" spans="8:8" ht="12.75" customHeight="1" x14ac:dyDescent="0.25">
      <c r="H663" s="73"/>
    </row>
    <row r="664" spans="8:8" ht="12.75" customHeight="1" x14ac:dyDescent="0.25">
      <c r="H664" s="73"/>
    </row>
    <row r="665" spans="8:8" ht="12.75" customHeight="1" x14ac:dyDescent="0.25">
      <c r="H665" s="73"/>
    </row>
    <row r="666" spans="8:8" ht="12.75" customHeight="1" x14ac:dyDescent="0.25">
      <c r="H666" s="73"/>
    </row>
    <row r="667" spans="8:8" ht="12.75" customHeight="1" x14ac:dyDescent="0.25">
      <c r="H667" s="73"/>
    </row>
    <row r="668" spans="8:8" ht="12.75" customHeight="1" x14ac:dyDescent="0.25">
      <c r="H668" s="73"/>
    </row>
    <row r="669" spans="8:8" ht="12.75" customHeight="1" x14ac:dyDescent="0.25">
      <c r="H669" s="73"/>
    </row>
    <row r="670" spans="8:8" ht="12.75" customHeight="1" x14ac:dyDescent="0.25">
      <c r="H670" s="73"/>
    </row>
    <row r="671" spans="8:8" ht="12.75" customHeight="1" x14ac:dyDescent="0.25">
      <c r="H671" s="73"/>
    </row>
    <row r="672" spans="8:8" ht="12.75" customHeight="1" x14ac:dyDescent="0.25">
      <c r="H672" s="73"/>
    </row>
    <row r="673" spans="8:8" ht="12.75" customHeight="1" x14ac:dyDescent="0.25">
      <c r="H673" s="73"/>
    </row>
    <row r="674" spans="8:8" ht="12.75" customHeight="1" x14ac:dyDescent="0.25">
      <c r="H674" s="73"/>
    </row>
    <row r="675" spans="8:8" ht="12.75" customHeight="1" x14ac:dyDescent="0.25">
      <c r="H675" s="73"/>
    </row>
    <row r="676" spans="8:8" ht="12.75" customHeight="1" x14ac:dyDescent="0.25">
      <c r="H676" s="73"/>
    </row>
    <row r="677" spans="8:8" ht="12.75" customHeight="1" x14ac:dyDescent="0.25">
      <c r="H677" s="73"/>
    </row>
    <row r="678" spans="8:8" ht="12.75" customHeight="1" x14ac:dyDescent="0.25">
      <c r="H678" s="73"/>
    </row>
    <row r="679" spans="8:8" ht="12.75" customHeight="1" x14ac:dyDescent="0.25">
      <c r="H679" s="73"/>
    </row>
    <row r="680" spans="8:8" ht="12.75" customHeight="1" x14ac:dyDescent="0.25">
      <c r="H680" s="73"/>
    </row>
    <row r="681" spans="8:8" ht="12.75" customHeight="1" x14ac:dyDescent="0.25">
      <c r="H681" s="73"/>
    </row>
    <row r="682" spans="8:8" ht="12.75" customHeight="1" x14ac:dyDescent="0.25">
      <c r="H682" s="73"/>
    </row>
    <row r="683" spans="8:8" ht="12.75" customHeight="1" x14ac:dyDescent="0.25">
      <c r="H683" s="73"/>
    </row>
    <row r="684" spans="8:8" ht="12.75" customHeight="1" x14ac:dyDescent="0.25">
      <c r="H684" s="73"/>
    </row>
    <row r="685" spans="8:8" ht="12.75" customHeight="1" x14ac:dyDescent="0.25">
      <c r="H685" s="73"/>
    </row>
    <row r="686" spans="8:8" ht="12.75" customHeight="1" x14ac:dyDescent="0.25">
      <c r="H686" s="73"/>
    </row>
    <row r="687" spans="8:8" ht="12.75" customHeight="1" x14ac:dyDescent="0.25">
      <c r="H687" s="73"/>
    </row>
    <row r="688" spans="8:8" ht="12.75" customHeight="1" x14ac:dyDescent="0.25">
      <c r="H688" s="73"/>
    </row>
    <row r="689" spans="8:8" ht="12.75" customHeight="1" x14ac:dyDescent="0.25">
      <c r="H689" s="73"/>
    </row>
    <row r="690" spans="8:8" ht="12.75" customHeight="1" x14ac:dyDescent="0.25">
      <c r="H690" s="73"/>
    </row>
    <row r="691" spans="8:8" ht="12.75" customHeight="1" x14ac:dyDescent="0.25">
      <c r="H691" s="73"/>
    </row>
    <row r="692" spans="8:8" ht="12.75" customHeight="1" x14ac:dyDescent="0.25">
      <c r="H692" s="73"/>
    </row>
    <row r="693" spans="8:8" ht="12.75" customHeight="1" x14ac:dyDescent="0.25">
      <c r="H693" s="73"/>
    </row>
    <row r="694" spans="8:8" ht="12.75" customHeight="1" x14ac:dyDescent="0.25">
      <c r="H694" s="73"/>
    </row>
    <row r="695" spans="8:8" ht="12.75" customHeight="1" x14ac:dyDescent="0.25">
      <c r="H695" s="73"/>
    </row>
    <row r="696" spans="8:8" ht="12.75" customHeight="1" x14ac:dyDescent="0.25">
      <c r="H696" s="73"/>
    </row>
    <row r="697" spans="8:8" ht="12.75" customHeight="1" x14ac:dyDescent="0.25">
      <c r="H697" s="73"/>
    </row>
    <row r="698" spans="8:8" ht="12.75" customHeight="1" x14ac:dyDescent="0.25">
      <c r="H698" s="73"/>
    </row>
    <row r="699" spans="8:8" ht="12.75" customHeight="1" x14ac:dyDescent="0.25">
      <c r="H699" s="73"/>
    </row>
    <row r="700" spans="8:8" ht="12.75" customHeight="1" x14ac:dyDescent="0.25">
      <c r="H700" s="73"/>
    </row>
    <row r="701" spans="8:8" ht="12.75" customHeight="1" x14ac:dyDescent="0.25">
      <c r="H701" s="73"/>
    </row>
    <row r="702" spans="8:8" ht="12.75" customHeight="1" x14ac:dyDescent="0.25">
      <c r="H702" s="73"/>
    </row>
    <row r="703" spans="8:8" ht="12.75" customHeight="1" x14ac:dyDescent="0.25">
      <c r="H703" s="73"/>
    </row>
    <row r="704" spans="8:8" ht="12.75" customHeight="1" x14ac:dyDescent="0.25">
      <c r="H704" s="73"/>
    </row>
    <row r="705" spans="8:8" ht="12.75" customHeight="1" x14ac:dyDescent="0.25">
      <c r="H705" s="73"/>
    </row>
    <row r="706" spans="8:8" ht="12.75" customHeight="1" x14ac:dyDescent="0.25">
      <c r="H706" s="73"/>
    </row>
    <row r="707" spans="8:8" ht="12.75" customHeight="1" x14ac:dyDescent="0.25">
      <c r="H707" s="73"/>
    </row>
    <row r="708" spans="8:8" ht="12.75" customHeight="1" x14ac:dyDescent="0.25">
      <c r="H708" s="73"/>
    </row>
    <row r="709" spans="8:8" ht="12.75" customHeight="1" x14ac:dyDescent="0.25">
      <c r="H709" s="73"/>
    </row>
    <row r="710" spans="8:8" ht="12.75" customHeight="1" x14ac:dyDescent="0.25">
      <c r="H710" s="73"/>
    </row>
    <row r="711" spans="8:8" ht="12.75" customHeight="1" x14ac:dyDescent="0.25">
      <c r="H711" s="73"/>
    </row>
    <row r="712" spans="8:8" ht="12.75" customHeight="1" x14ac:dyDescent="0.25">
      <c r="H712" s="73"/>
    </row>
    <row r="713" spans="8:8" ht="12.75" customHeight="1" x14ac:dyDescent="0.25">
      <c r="H713" s="73"/>
    </row>
    <row r="714" spans="8:8" ht="12.75" customHeight="1" x14ac:dyDescent="0.25">
      <c r="H714" s="73"/>
    </row>
    <row r="715" spans="8:8" ht="12.75" customHeight="1" x14ac:dyDescent="0.25">
      <c r="H715" s="73"/>
    </row>
    <row r="716" spans="8:8" ht="12.75" customHeight="1" x14ac:dyDescent="0.25">
      <c r="H716" s="73"/>
    </row>
    <row r="717" spans="8:8" ht="12.75" customHeight="1" x14ac:dyDescent="0.25">
      <c r="H717" s="73"/>
    </row>
    <row r="718" spans="8:8" ht="12.75" customHeight="1" x14ac:dyDescent="0.25">
      <c r="H718" s="73"/>
    </row>
    <row r="719" spans="8:8" ht="12.75" customHeight="1" x14ac:dyDescent="0.25">
      <c r="H719" s="73"/>
    </row>
    <row r="720" spans="8:8" ht="12.75" customHeight="1" x14ac:dyDescent="0.25">
      <c r="H720" s="73"/>
    </row>
    <row r="721" spans="8:8" ht="12.75" customHeight="1" x14ac:dyDescent="0.25">
      <c r="H721" s="73"/>
    </row>
    <row r="722" spans="8:8" ht="12.75" customHeight="1" x14ac:dyDescent="0.25">
      <c r="H722" s="73"/>
    </row>
    <row r="723" spans="8:8" ht="12.75" customHeight="1" x14ac:dyDescent="0.25">
      <c r="H723" s="73"/>
    </row>
    <row r="724" spans="8:8" ht="12.75" customHeight="1" x14ac:dyDescent="0.25">
      <c r="H724" s="73"/>
    </row>
    <row r="725" spans="8:8" ht="12.75" customHeight="1" x14ac:dyDescent="0.25">
      <c r="H725" s="73"/>
    </row>
    <row r="726" spans="8:8" ht="12.75" customHeight="1" x14ac:dyDescent="0.25">
      <c r="H726" s="73"/>
    </row>
    <row r="727" spans="8:8" ht="12.75" customHeight="1" x14ac:dyDescent="0.25">
      <c r="H727" s="73"/>
    </row>
    <row r="728" spans="8:8" ht="12.75" customHeight="1" x14ac:dyDescent="0.25">
      <c r="H728" s="73"/>
    </row>
    <row r="729" spans="8:8" ht="12.75" customHeight="1" x14ac:dyDescent="0.25">
      <c r="H729" s="73"/>
    </row>
    <row r="730" spans="8:8" ht="12.75" customHeight="1" x14ac:dyDescent="0.25">
      <c r="H730" s="73"/>
    </row>
    <row r="731" spans="8:8" ht="12.75" customHeight="1" x14ac:dyDescent="0.25">
      <c r="H731" s="73"/>
    </row>
    <row r="732" spans="8:8" ht="12.75" customHeight="1" x14ac:dyDescent="0.25">
      <c r="H732" s="73"/>
    </row>
    <row r="733" spans="8:8" ht="12.75" customHeight="1" x14ac:dyDescent="0.25">
      <c r="H733" s="73"/>
    </row>
    <row r="734" spans="8:8" ht="12.75" customHeight="1" x14ac:dyDescent="0.25">
      <c r="H734" s="73"/>
    </row>
    <row r="735" spans="8:8" ht="12.75" customHeight="1" x14ac:dyDescent="0.25">
      <c r="H735" s="73"/>
    </row>
    <row r="736" spans="8:8" ht="12.75" customHeight="1" x14ac:dyDescent="0.25">
      <c r="H736" s="73"/>
    </row>
    <row r="737" spans="8:8" ht="12.75" customHeight="1" x14ac:dyDescent="0.25">
      <c r="H737" s="73"/>
    </row>
    <row r="738" spans="8:8" ht="12.75" customHeight="1" x14ac:dyDescent="0.25">
      <c r="H738" s="73"/>
    </row>
    <row r="739" spans="8:8" ht="12.75" customHeight="1" x14ac:dyDescent="0.25">
      <c r="H739" s="73"/>
    </row>
    <row r="740" spans="8:8" ht="12.75" customHeight="1" x14ac:dyDescent="0.25">
      <c r="H740" s="73"/>
    </row>
    <row r="741" spans="8:8" ht="12.75" customHeight="1" x14ac:dyDescent="0.25">
      <c r="H741" s="73"/>
    </row>
    <row r="742" spans="8:8" ht="12.75" customHeight="1" x14ac:dyDescent="0.25">
      <c r="H742" s="73"/>
    </row>
    <row r="743" spans="8:8" ht="12.75" customHeight="1" x14ac:dyDescent="0.25">
      <c r="H743" s="73"/>
    </row>
    <row r="744" spans="8:8" ht="12.75" customHeight="1" x14ac:dyDescent="0.25">
      <c r="H744" s="73"/>
    </row>
    <row r="745" spans="8:8" ht="12.75" customHeight="1" x14ac:dyDescent="0.25">
      <c r="H745" s="73"/>
    </row>
    <row r="746" spans="8:8" ht="12.75" customHeight="1" x14ac:dyDescent="0.25">
      <c r="H746" s="73"/>
    </row>
    <row r="747" spans="8:8" ht="12.75" customHeight="1" x14ac:dyDescent="0.25">
      <c r="H747" s="73"/>
    </row>
    <row r="748" spans="8:8" ht="12.75" customHeight="1" x14ac:dyDescent="0.25">
      <c r="H748" s="73"/>
    </row>
    <row r="749" spans="8:8" ht="12.75" customHeight="1" x14ac:dyDescent="0.25">
      <c r="H749" s="73"/>
    </row>
    <row r="750" spans="8:8" ht="12.75" customHeight="1" x14ac:dyDescent="0.25">
      <c r="H750" s="73"/>
    </row>
    <row r="751" spans="8:8" ht="12.75" customHeight="1" x14ac:dyDescent="0.25">
      <c r="H751" s="73"/>
    </row>
    <row r="752" spans="8:8" ht="12.75" customHeight="1" x14ac:dyDescent="0.25">
      <c r="H752" s="73"/>
    </row>
    <row r="753" spans="8:8" ht="12.75" customHeight="1" x14ac:dyDescent="0.25">
      <c r="H753" s="73"/>
    </row>
    <row r="754" spans="8:8" ht="12.75" customHeight="1" x14ac:dyDescent="0.25">
      <c r="H754" s="73"/>
    </row>
    <row r="755" spans="8:8" ht="12.75" customHeight="1" x14ac:dyDescent="0.25">
      <c r="H755" s="73"/>
    </row>
    <row r="756" spans="8:8" ht="12.75" customHeight="1" x14ac:dyDescent="0.25">
      <c r="H756" s="73"/>
    </row>
    <row r="757" spans="8:8" ht="12.75" customHeight="1" x14ac:dyDescent="0.25">
      <c r="H757" s="73"/>
    </row>
    <row r="758" spans="8:8" ht="12.75" customHeight="1" x14ac:dyDescent="0.25">
      <c r="H758" s="73"/>
    </row>
    <row r="759" spans="8:8" ht="12.75" customHeight="1" x14ac:dyDescent="0.25">
      <c r="H759" s="73"/>
    </row>
    <row r="760" spans="8:8" ht="12.75" customHeight="1" x14ac:dyDescent="0.25">
      <c r="H760" s="73"/>
    </row>
    <row r="761" spans="8:8" ht="12.75" customHeight="1" x14ac:dyDescent="0.25">
      <c r="H761" s="73"/>
    </row>
    <row r="762" spans="8:8" ht="12.75" customHeight="1" x14ac:dyDescent="0.25">
      <c r="H762" s="73"/>
    </row>
    <row r="763" spans="8:8" ht="12.75" customHeight="1" x14ac:dyDescent="0.25">
      <c r="H763" s="73"/>
    </row>
    <row r="764" spans="8:8" ht="12.75" customHeight="1" x14ac:dyDescent="0.25">
      <c r="H764" s="73"/>
    </row>
    <row r="765" spans="8:8" ht="12.75" customHeight="1" x14ac:dyDescent="0.25">
      <c r="H765" s="73"/>
    </row>
    <row r="766" spans="8:8" ht="12.75" customHeight="1" x14ac:dyDescent="0.25">
      <c r="H766" s="73"/>
    </row>
    <row r="767" spans="8:8" ht="12.75" customHeight="1" x14ac:dyDescent="0.25">
      <c r="H767" s="73"/>
    </row>
    <row r="768" spans="8:8" ht="12.75" customHeight="1" x14ac:dyDescent="0.25">
      <c r="H768" s="73"/>
    </row>
    <row r="769" spans="8:8" ht="12.75" customHeight="1" x14ac:dyDescent="0.25">
      <c r="H769" s="73"/>
    </row>
    <row r="770" spans="8:8" ht="12.75" customHeight="1" x14ac:dyDescent="0.25">
      <c r="H770" s="73"/>
    </row>
    <row r="771" spans="8:8" ht="12.75" customHeight="1" x14ac:dyDescent="0.25">
      <c r="H771" s="73"/>
    </row>
    <row r="772" spans="8:8" ht="12.75" customHeight="1" x14ac:dyDescent="0.25">
      <c r="H772" s="73"/>
    </row>
    <row r="773" spans="8:8" ht="12.75" customHeight="1" x14ac:dyDescent="0.25">
      <c r="H773" s="73"/>
    </row>
    <row r="774" spans="8:8" ht="12.75" customHeight="1" x14ac:dyDescent="0.25">
      <c r="H774" s="73"/>
    </row>
    <row r="775" spans="8:8" ht="12.75" customHeight="1" x14ac:dyDescent="0.25">
      <c r="H775" s="73"/>
    </row>
    <row r="776" spans="8:8" ht="12.75" customHeight="1" x14ac:dyDescent="0.25">
      <c r="H776" s="73"/>
    </row>
    <row r="777" spans="8:8" ht="12.75" customHeight="1" x14ac:dyDescent="0.25">
      <c r="H777" s="73"/>
    </row>
    <row r="778" spans="8:8" ht="12.75" customHeight="1" x14ac:dyDescent="0.25">
      <c r="H778" s="73"/>
    </row>
    <row r="779" spans="8:8" ht="12.75" customHeight="1" x14ac:dyDescent="0.25">
      <c r="H779" s="73"/>
    </row>
    <row r="780" spans="8:8" ht="12.75" customHeight="1" x14ac:dyDescent="0.25">
      <c r="H780" s="73"/>
    </row>
    <row r="781" spans="8:8" ht="12.75" customHeight="1" x14ac:dyDescent="0.25">
      <c r="H781" s="73"/>
    </row>
    <row r="782" spans="8:8" ht="12.75" customHeight="1" x14ac:dyDescent="0.25">
      <c r="H782" s="73"/>
    </row>
    <row r="783" spans="8:8" ht="12.75" customHeight="1" x14ac:dyDescent="0.25">
      <c r="H783" s="73"/>
    </row>
    <row r="784" spans="8:8" ht="12.75" customHeight="1" x14ac:dyDescent="0.25">
      <c r="H784" s="73"/>
    </row>
    <row r="785" spans="8:8" ht="12.75" customHeight="1" x14ac:dyDescent="0.25">
      <c r="H785" s="73"/>
    </row>
    <row r="786" spans="8:8" ht="12.75" customHeight="1" x14ac:dyDescent="0.25">
      <c r="H786" s="73"/>
    </row>
    <row r="787" spans="8:8" ht="12.75" customHeight="1" x14ac:dyDescent="0.25">
      <c r="H787" s="73"/>
    </row>
    <row r="788" spans="8:8" ht="12.75" customHeight="1" x14ac:dyDescent="0.25">
      <c r="H788" s="73"/>
    </row>
    <row r="789" spans="8:8" ht="12.75" customHeight="1" x14ac:dyDescent="0.25">
      <c r="H789" s="73"/>
    </row>
    <row r="790" spans="8:8" ht="12.75" customHeight="1" x14ac:dyDescent="0.25">
      <c r="H790" s="73"/>
    </row>
    <row r="791" spans="8:8" ht="12.75" customHeight="1" x14ac:dyDescent="0.25">
      <c r="H791" s="73"/>
    </row>
    <row r="792" spans="8:8" ht="12.75" customHeight="1" x14ac:dyDescent="0.25">
      <c r="H792" s="73"/>
    </row>
    <row r="793" spans="8:8" ht="12.75" customHeight="1" x14ac:dyDescent="0.25">
      <c r="H793" s="73"/>
    </row>
    <row r="794" spans="8:8" ht="12.75" customHeight="1" x14ac:dyDescent="0.25">
      <c r="H794" s="73"/>
    </row>
    <row r="795" spans="8:8" ht="12.75" customHeight="1" x14ac:dyDescent="0.25">
      <c r="H795" s="73"/>
    </row>
    <row r="796" spans="8:8" ht="12.75" customHeight="1" x14ac:dyDescent="0.25">
      <c r="H796" s="73"/>
    </row>
    <row r="797" spans="8:8" ht="12.75" customHeight="1" x14ac:dyDescent="0.25">
      <c r="H797" s="73"/>
    </row>
    <row r="798" spans="8:8" ht="12.75" customHeight="1" x14ac:dyDescent="0.25">
      <c r="H798" s="73"/>
    </row>
    <row r="799" spans="8:8" ht="12.75" customHeight="1" x14ac:dyDescent="0.25">
      <c r="H799" s="73"/>
    </row>
    <row r="800" spans="8:8" ht="12.75" customHeight="1" x14ac:dyDescent="0.25">
      <c r="H800" s="73"/>
    </row>
    <row r="801" spans="8:8" ht="12.75" customHeight="1" x14ac:dyDescent="0.25">
      <c r="H801" s="73"/>
    </row>
    <row r="802" spans="8:8" ht="12.75" customHeight="1" x14ac:dyDescent="0.25">
      <c r="H802" s="73"/>
    </row>
    <row r="803" spans="8:8" ht="12.75" customHeight="1" x14ac:dyDescent="0.25">
      <c r="H803" s="73"/>
    </row>
    <row r="804" spans="8:8" ht="12.75" customHeight="1" x14ac:dyDescent="0.25">
      <c r="H804" s="73"/>
    </row>
    <row r="805" spans="8:8" ht="12.75" customHeight="1" x14ac:dyDescent="0.25">
      <c r="H805" s="73"/>
    </row>
    <row r="806" spans="8:8" ht="12.75" customHeight="1" x14ac:dyDescent="0.25">
      <c r="H806" s="73"/>
    </row>
    <row r="807" spans="8:8" ht="12.75" customHeight="1" x14ac:dyDescent="0.25">
      <c r="H807" s="73"/>
    </row>
    <row r="808" spans="8:8" ht="12.75" customHeight="1" x14ac:dyDescent="0.25">
      <c r="H808" s="73"/>
    </row>
    <row r="809" spans="8:8" ht="12.75" customHeight="1" x14ac:dyDescent="0.25">
      <c r="H809" s="73"/>
    </row>
    <row r="810" spans="8:8" ht="12.75" customHeight="1" x14ac:dyDescent="0.25">
      <c r="H810" s="73"/>
    </row>
    <row r="811" spans="8:8" ht="12.75" customHeight="1" x14ac:dyDescent="0.25">
      <c r="H811" s="73"/>
    </row>
    <row r="812" spans="8:8" ht="12.75" customHeight="1" x14ac:dyDescent="0.25">
      <c r="H812" s="73"/>
    </row>
    <row r="813" spans="8:8" ht="12.75" customHeight="1" x14ac:dyDescent="0.25">
      <c r="H813" s="73"/>
    </row>
    <row r="814" spans="8:8" ht="12.75" customHeight="1" x14ac:dyDescent="0.25">
      <c r="H814" s="73"/>
    </row>
    <row r="815" spans="8:8" ht="12.75" customHeight="1" x14ac:dyDescent="0.25">
      <c r="H815" s="73"/>
    </row>
    <row r="816" spans="8:8" ht="12.75" customHeight="1" x14ac:dyDescent="0.25">
      <c r="H816" s="73"/>
    </row>
    <row r="817" spans="8:8" ht="12.75" customHeight="1" x14ac:dyDescent="0.25">
      <c r="H817" s="73"/>
    </row>
    <row r="818" spans="8:8" ht="12.75" customHeight="1" x14ac:dyDescent="0.25">
      <c r="H818" s="73"/>
    </row>
    <row r="819" spans="8:8" ht="12.75" customHeight="1" x14ac:dyDescent="0.25">
      <c r="H819" s="73"/>
    </row>
    <row r="820" spans="8:8" ht="12.75" customHeight="1" x14ac:dyDescent="0.25">
      <c r="H820" s="73"/>
    </row>
    <row r="821" spans="8:8" ht="12.75" customHeight="1" x14ac:dyDescent="0.25">
      <c r="H821" s="73"/>
    </row>
    <row r="822" spans="8:8" ht="12.75" customHeight="1" x14ac:dyDescent="0.25">
      <c r="H822" s="73"/>
    </row>
    <row r="823" spans="8:8" ht="12.75" customHeight="1" x14ac:dyDescent="0.25">
      <c r="H823" s="73"/>
    </row>
    <row r="824" spans="8:8" ht="12.75" customHeight="1" x14ac:dyDescent="0.25">
      <c r="H824" s="73"/>
    </row>
    <row r="825" spans="8:8" ht="12.75" customHeight="1" x14ac:dyDescent="0.25">
      <c r="H825" s="73"/>
    </row>
    <row r="826" spans="8:8" ht="12.75" customHeight="1" x14ac:dyDescent="0.25">
      <c r="H826" s="73"/>
    </row>
    <row r="827" spans="8:8" ht="12.75" customHeight="1" x14ac:dyDescent="0.25">
      <c r="H827" s="73"/>
    </row>
    <row r="828" spans="8:8" ht="12.75" customHeight="1" x14ac:dyDescent="0.25">
      <c r="H828" s="73"/>
    </row>
    <row r="829" spans="8:8" ht="12.75" customHeight="1" x14ac:dyDescent="0.25">
      <c r="H829" s="73"/>
    </row>
    <row r="830" spans="8:8" ht="12.75" customHeight="1" x14ac:dyDescent="0.25">
      <c r="H830" s="73"/>
    </row>
    <row r="831" spans="8:8" ht="12.75" customHeight="1" x14ac:dyDescent="0.25">
      <c r="H831" s="73"/>
    </row>
    <row r="832" spans="8:8" ht="12.75" customHeight="1" x14ac:dyDescent="0.25">
      <c r="H832" s="73"/>
    </row>
    <row r="833" spans="8:8" ht="12.75" customHeight="1" x14ac:dyDescent="0.25">
      <c r="H833" s="73"/>
    </row>
    <row r="834" spans="8:8" ht="12.75" customHeight="1" x14ac:dyDescent="0.25">
      <c r="H834" s="73"/>
    </row>
    <row r="835" spans="8:8" ht="12.75" customHeight="1" x14ac:dyDescent="0.25">
      <c r="H835" s="73"/>
    </row>
    <row r="836" spans="8:8" ht="12.75" customHeight="1" x14ac:dyDescent="0.25">
      <c r="H836" s="73"/>
    </row>
    <row r="837" spans="8:8" ht="12.75" customHeight="1" x14ac:dyDescent="0.25">
      <c r="H837" s="73"/>
    </row>
    <row r="838" spans="8:8" ht="12.75" customHeight="1" x14ac:dyDescent="0.25">
      <c r="H838" s="73"/>
    </row>
    <row r="839" spans="8:8" ht="12.75" customHeight="1" x14ac:dyDescent="0.25">
      <c r="H839" s="73"/>
    </row>
    <row r="840" spans="8:8" ht="12.75" customHeight="1" x14ac:dyDescent="0.25">
      <c r="H840" s="73"/>
    </row>
    <row r="841" spans="8:8" ht="12.75" customHeight="1" x14ac:dyDescent="0.25">
      <c r="H841" s="73"/>
    </row>
    <row r="842" spans="8:8" ht="12.75" customHeight="1" x14ac:dyDescent="0.25">
      <c r="H842" s="73"/>
    </row>
    <row r="843" spans="8:8" ht="12.75" customHeight="1" x14ac:dyDescent="0.25">
      <c r="H843" s="73"/>
    </row>
    <row r="844" spans="8:8" ht="12.75" customHeight="1" x14ac:dyDescent="0.25">
      <c r="H844" s="73"/>
    </row>
    <row r="845" spans="8:8" ht="12.75" customHeight="1" x14ac:dyDescent="0.25">
      <c r="H845" s="73"/>
    </row>
    <row r="846" spans="8:8" ht="12.75" customHeight="1" x14ac:dyDescent="0.25">
      <c r="H846" s="73"/>
    </row>
    <row r="847" spans="8:8" ht="12.75" customHeight="1" x14ac:dyDescent="0.25">
      <c r="H847" s="73"/>
    </row>
    <row r="848" spans="8:8" ht="12.75" customHeight="1" x14ac:dyDescent="0.25">
      <c r="H848" s="73"/>
    </row>
    <row r="849" spans="8:8" ht="12.75" customHeight="1" x14ac:dyDescent="0.25">
      <c r="H849" s="73"/>
    </row>
    <row r="850" spans="8:8" ht="12.75" customHeight="1" x14ac:dyDescent="0.25">
      <c r="H850" s="73"/>
    </row>
    <row r="851" spans="8:8" ht="12.75" customHeight="1" x14ac:dyDescent="0.25">
      <c r="H851" s="73"/>
    </row>
    <row r="852" spans="8:8" ht="12.75" customHeight="1" x14ac:dyDescent="0.25">
      <c r="H852" s="73"/>
    </row>
    <row r="853" spans="8:8" ht="12.75" customHeight="1" x14ac:dyDescent="0.25">
      <c r="H853" s="73"/>
    </row>
    <row r="854" spans="8:8" ht="12.75" customHeight="1" x14ac:dyDescent="0.25">
      <c r="H854" s="73"/>
    </row>
    <row r="855" spans="8:8" ht="12.75" customHeight="1" x14ac:dyDescent="0.25">
      <c r="H855" s="73"/>
    </row>
    <row r="856" spans="8:8" ht="12.75" customHeight="1" x14ac:dyDescent="0.25">
      <c r="H856" s="73"/>
    </row>
    <row r="857" spans="8:8" ht="12.75" customHeight="1" x14ac:dyDescent="0.25">
      <c r="H857" s="73"/>
    </row>
    <row r="858" spans="8:8" ht="12.75" customHeight="1" x14ac:dyDescent="0.25">
      <c r="H858" s="73"/>
    </row>
    <row r="859" spans="8:8" ht="12.75" customHeight="1" x14ac:dyDescent="0.25">
      <c r="H859" s="73"/>
    </row>
    <row r="860" spans="8:8" ht="12.75" customHeight="1" x14ac:dyDescent="0.25">
      <c r="H860" s="73"/>
    </row>
    <row r="861" spans="8:8" ht="12.75" customHeight="1" x14ac:dyDescent="0.25">
      <c r="H861" s="73"/>
    </row>
    <row r="862" spans="8:8" ht="12.75" customHeight="1" x14ac:dyDescent="0.25">
      <c r="H862" s="73"/>
    </row>
    <row r="863" spans="8:8" ht="12.75" customHeight="1" x14ac:dyDescent="0.25">
      <c r="H863" s="73"/>
    </row>
    <row r="864" spans="8:8" ht="12.75" customHeight="1" x14ac:dyDescent="0.25">
      <c r="H864" s="73"/>
    </row>
    <row r="865" spans="8:8" ht="12.75" customHeight="1" x14ac:dyDescent="0.25">
      <c r="H865" s="73"/>
    </row>
    <row r="866" spans="8:8" ht="12.75" customHeight="1" x14ac:dyDescent="0.25">
      <c r="H866" s="73"/>
    </row>
    <row r="867" spans="8:8" ht="12.75" customHeight="1" x14ac:dyDescent="0.25">
      <c r="H867" s="73"/>
    </row>
    <row r="868" spans="8:8" ht="12.75" customHeight="1" x14ac:dyDescent="0.25">
      <c r="H868" s="73"/>
    </row>
    <row r="869" spans="8:8" ht="12.75" customHeight="1" x14ac:dyDescent="0.25">
      <c r="H869" s="73"/>
    </row>
    <row r="870" spans="8:8" ht="12.75" customHeight="1" x14ac:dyDescent="0.25">
      <c r="H870" s="73"/>
    </row>
    <row r="871" spans="8:8" ht="12.75" customHeight="1" x14ac:dyDescent="0.25">
      <c r="H871" s="73"/>
    </row>
    <row r="872" spans="8:8" ht="12.75" customHeight="1" x14ac:dyDescent="0.25">
      <c r="H872" s="73"/>
    </row>
    <row r="873" spans="8:8" ht="12.75" customHeight="1" x14ac:dyDescent="0.25">
      <c r="H873" s="73"/>
    </row>
    <row r="874" spans="8:8" ht="12.75" customHeight="1" x14ac:dyDescent="0.25">
      <c r="H874" s="73"/>
    </row>
    <row r="875" spans="8:8" ht="12.75" customHeight="1" x14ac:dyDescent="0.25">
      <c r="H875" s="73"/>
    </row>
    <row r="876" spans="8:8" ht="12.75" customHeight="1" x14ac:dyDescent="0.25">
      <c r="H876" s="73"/>
    </row>
    <row r="877" spans="8:8" ht="12.75" customHeight="1" x14ac:dyDescent="0.25">
      <c r="H877" s="73"/>
    </row>
    <row r="878" spans="8:8" ht="12.75" customHeight="1" x14ac:dyDescent="0.25">
      <c r="H878" s="73"/>
    </row>
    <row r="879" spans="8:8" ht="12.75" customHeight="1" x14ac:dyDescent="0.25">
      <c r="H879" s="73"/>
    </row>
    <row r="880" spans="8:8" ht="12.75" customHeight="1" x14ac:dyDescent="0.25">
      <c r="H880" s="73"/>
    </row>
    <row r="881" spans="8:8" ht="12.75" customHeight="1" x14ac:dyDescent="0.25">
      <c r="H881" s="73"/>
    </row>
    <row r="882" spans="8:8" ht="12.75" customHeight="1" x14ac:dyDescent="0.25">
      <c r="H882" s="73"/>
    </row>
    <row r="883" spans="8:8" ht="12.75" customHeight="1" x14ac:dyDescent="0.25">
      <c r="H883" s="73"/>
    </row>
    <row r="884" spans="8:8" ht="12.75" customHeight="1" x14ac:dyDescent="0.25">
      <c r="H884" s="73"/>
    </row>
    <row r="885" spans="8:8" ht="12.75" customHeight="1" x14ac:dyDescent="0.25">
      <c r="H885" s="73"/>
    </row>
    <row r="886" spans="8:8" ht="12.75" customHeight="1" x14ac:dyDescent="0.25">
      <c r="H886" s="73"/>
    </row>
    <row r="887" spans="8:8" ht="12.75" customHeight="1" x14ac:dyDescent="0.25">
      <c r="H887" s="73"/>
    </row>
    <row r="888" spans="8:8" ht="12.75" customHeight="1" x14ac:dyDescent="0.25">
      <c r="H888" s="73"/>
    </row>
    <row r="889" spans="8:8" ht="12.75" customHeight="1" x14ac:dyDescent="0.25">
      <c r="H889" s="73"/>
    </row>
    <row r="890" spans="8:8" ht="12.75" customHeight="1" x14ac:dyDescent="0.25">
      <c r="H890" s="73"/>
    </row>
    <row r="891" spans="8:8" ht="12.75" customHeight="1" x14ac:dyDescent="0.25">
      <c r="H891" s="73"/>
    </row>
    <row r="892" spans="8:8" ht="12.75" customHeight="1" x14ac:dyDescent="0.25">
      <c r="H892" s="73"/>
    </row>
    <row r="893" spans="8:8" ht="12.75" customHeight="1" x14ac:dyDescent="0.25">
      <c r="H893" s="73"/>
    </row>
    <row r="894" spans="8:8" ht="12.75" customHeight="1" x14ac:dyDescent="0.25">
      <c r="H894" s="73"/>
    </row>
    <row r="895" spans="8:8" ht="12.75" customHeight="1" x14ac:dyDescent="0.25">
      <c r="H895" s="73"/>
    </row>
    <row r="896" spans="8:8" ht="12.75" customHeight="1" x14ac:dyDescent="0.25">
      <c r="H896" s="73"/>
    </row>
    <row r="897" spans="8:8" ht="12.75" customHeight="1" x14ac:dyDescent="0.25">
      <c r="H897" s="73"/>
    </row>
    <row r="898" spans="8:8" ht="12.75" customHeight="1" x14ac:dyDescent="0.25">
      <c r="H898" s="73"/>
    </row>
    <row r="899" spans="8:8" ht="12.75" customHeight="1" x14ac:dyDescent="0.25">
      <c r="H899" s="73"/>
    </row>
    <row r="900" spans="8:8" ht="12.75" customHeight="1" x14ac:dyDescent="0.25">
      <c r="H900" s="73"/>
    </row>
    <row r="901" spans="8:8" ht="12.75" customHeight="1" x14ac:dyDescent="0.25">
      <c r="H901" s="73"/>
    </row>
    <row r="902" spans="8:8" ht="12.75" customHeight="1" x14ac:dyDescent="0.25">
      <c r="H902" s="73"/>
    </row>
    <row r="903" spans="8:8" ht="12.75" customHeight="1" x14ac:dyDescent="0.25">
      <c r="H903" s="73"/>
    </row>
    <row r="904" spans="8:8" ht="12.75" customHeight="1" x14ac:dyDescent="0.25">
      <c r="H904" s="73"/>
    </row>
    <row r="905" spans="8:8" ht="12.75" customHeight="1" x14ac:dyDescent="0.25">
      <c r="H905" s="73"/>
    </row>
    <row r="906" spans="8:8" ht="12.75" customHeight="1" x14ac:dyDescent="0.25">
      <c r="H906" s="73"/>
    </row>
    <row r="907" spans="8:8" ht="12.75" customHeight="1" x14ac:dyDescent="0.25">
      <c r="H907" s="73"/>
    </row>
    <row r="908" spans="8:8" ht="12.75" customHeight="1" x14ac:dyDescent="0.25">
      <c r="H908" s="73"/>
    </row>
    <row r="909" spans="8:8" ht="12.75" customHeight="1" x14ac:dyDescent="0.25">
      <c r="H909" s="73"/>
    </row>
    <row r="910" spans="8:8" ht="12.75" customHeight="1" x14ac:dyDescent="0.25">
      <c r="H910" s="73"/>
    </row>
    <row r="911" spans="8:8" ht="12.75" customHeight="1" x14ac:dyDescent="0.25">
      <c r="H911" s="73"/>
    </row>
    <row r="912" spans="8:8" ht="12.75" customHeight="1" x14ac:dyDescent="0.25">
      <c r="H912" s="73"/>
    </row>
    <row r="913" spans="8:8" ht="12.75" customHeight="1" x14ac:dyDescent="0.25">
      <c r="H913" s="73"/>
    </row>
    <row r="914" spans="8:8" ht="12.75" customHeight="1" x14ac:dyDescent="0.25">
      <c r="H914" s="73"/>
    </row>
    <row r="915" spans="8:8" ht="12.75" customHeight="1" x14ac:dyDescent="0.25">
      <c r="H915" s="73"/>
    </row>
    <row r="916" spans="8:8" ht="12.75" customHeight="1" x14ac:dyDescent="0.25">
      <c r="H916" s="73"/>
    </row>
    <row r="917" spans="8:8" ht="12.75" customHeight="1" x14ac:dyDescent="0.25">
      <c r="H917" s="73"/>
    </row>
    <row r="918" spans="8:8" ht="12.75" customHeight="1" x14ac:dyDescent="0.25">
      <c r="H918" s="73"/>
    </row>
    <row r="919" spans="8:8" ht="12.75" customHeight="1" x14ac:dyDescent="0.25">
      <c r="H919" s="73"/>
    </row>
    <row r="920" spans="8:8" ht="12.75" customHeight="1" x14ac:dyDescent="0.25">
      <c r="H920" s="73"/>
    </row>
    <row r="921" spans="8:8" ht="12.75" customHeight="1" x14ac:dyDescent="0.25">
      <c r="H921" s="73"/>
    </row>
    <row r="922" spans="8:8" ht="12.75" customHeight="1" x14ac:dyDescent="0.25">
      <c r="H922" s="73"/>
    </row>
    <row r="923" spans="8:8" ht="12.75" customHeight="1" x14ac:dyDescent="0.25">
      <c r="H923" s="73"/>
    </row>
    <row r="924" spans="8:8" ht="12.75" customHeight="1" x14ac:dyDescent="0.25">
      <c r="H924" s="73"/>
    </row>
    <row r="925" spans="8:8" ht="12.75" customHeight="1" x14ac:dyDescent="0.25">
      <c r="H925" s="73"/>
    </row>
    <row r="926" spans="8:8" ht="12.75" customHeight="1" x14ac:dyDescent="0.25">
      <c r="H926" s="73"/>
    </row>
    <row r="927" spans="8:8" ht="12.75" customHeight="1" x14ac:dyDescent="0.25">
      <c r="H927" s="73"/>
    </row>
    <row r="928" spans="8:8" ht="12.75" customHeight="1" x14ac:dyDescent="0.25">
      <c r="H928" s="73"/>
    </row>
  </sheetData>
  <mergeCells count="20">
    <mergeCell ref="Q12:R12"/>
    <mergeCell ref="B31:P31"/>
    <mergeCell ref="B32:D32"/>
    <mergeCell ref="A12:A13"/>
    <mergeCell ref="B133:D133"/>
    <mergeCell ref="E133:G133"/>
    <mergeCell ref="E3:M3"/>
    <mergeCell ref="B12:D12"/>
    <mergeCell ref="H12:I12"/>
    <mergeCell ref="J12:K12"/>
    <mergeCell ref="K33:M33"/>
    <mergeCell ref="N33:P33"/>
    <mergeCell ref="Q33:S33"/>
    <mergeCell ref="B132:D132"/>
    <mergeCell ref="E132:G132"/>
    <mergeCell ref="E32:G32"/>
    <mergeCell ref="H32:J32"/>
    <mergeCell ref="B33:D33"/>
    <mergeCell ref="E33:G33"/>
    <mergeCell ref="H33:J33"/>
  </mergeCells>
  <hyperlinks>
    <hyperlink ref="A1" r:id="rId1" xr:uid="{00000000-0004-0000-0000-000000000000}"/>
    <hyperlink ref="F6" r:id="rId2" xr:uid="{00000000-0004-0000-0000-000001000000}"/>
    <hyperlink ref="Q6" r:id="rId3" xr:uid="{00000000-0004-0000-0000-000002000000}"/>
    <hyperlink ref="G7" r:id="rId4" xr:uid="{00000000-0004-0000-0000-000003000000}"/>
    <hyperlink ref="P7" r:id="rId5" xr:uid="{00000000-0004-0000-0000-000004000000}"/>
    <hyperlink ref="L14" r:id="rId6" xr:uid="{00000000-0004-0000-0000-000005000000}"/>
    <hyperlink ref="L15" r:id="rId7" xr:uid="{00000000-0004-0000-0000-000006000000}"/>
    <hyperlink ref="L16" r:id="rId8" xr:uid="{00000000-0004-0000-0000-000007000000}"/>
    <hyperlink ref="L17" r:id="rId9" xr:uid="{00000000-0004-0000-0000-000008000000}"/>
    <hyperlink ref="L18" r:id="rId10" xr:uid="{00000000-0004-0000-0000-000009000000}"/>
    <hyperlink ref="L19" r:id="rId11" xr:uid="{00000000-0004-0000-0000-00000A000000}"/>
    <hyperlink ref="L20" r:id="rId12" xr:uid="{00000000-0004-0000-0000-00000B000000}"/>
    <hyperlink ref="L21" r:id="rId13" xr:uid="{00000000-0004-0000-0000-00000C000000}"/>
    <hyperlink ref="L22" r:id="rId14" xr:uid="{00000000-0004-0000-0000-00000D000000}"/>
    <hyperlink ref="L23" r:id="rId15" xr:uid="{00000000-0004-0000-0000-00000E000000}"/>
    <hyperlink ref="L24" r:id="rId16" xr:uid="{00000000-0004-0000-0000-00000F000000}"/>
    <hyperlink ref="L25" r:id="rId17" xr:uid="{00000000-0004-0000-0000-000010000000}"/>
    <hyperlink ref="L26" r:id="rId18" xr:uid="{00000000-0004-0000-0000-000011000000}"/>
    <hyperlink ref="L27" r:id="rId19" xr:uid="{00000000-0004-0000-0000-000012000000}"/>
    <hyperlink ref="B32" r:id="rId20" xr:uid="{00000000-0004-0000-0000-000013000000}"/>
    <hyperlink ref="H32" r:id="rId21" xr:uid="{00000000-0004-0000-0000-000014000000}"/>
  </hyperlinks>
  <pageMargins left="0.75" right="0.75" top="1" bottom="1" header="0" footer="0"/>
  <pageSetup orientation="landscape"/>
  <rowBreaks count="2" manualBreakCount="2">
    <brk id="66" man="1"/>
    <brk id="67" man="1"/>
  </rowBreaks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F45"/>
  <sheetViews>
    <sheetView workbookViewId="0"/>
  </sheetViews>
  <sheetFormatPr defaultColWidth="12.6328125" defaultRowHeight="15" customHeight="1" x14ac:dyDescent="0.25"/>
  <cols>
    <col min="1" max="1" width="24.453125" customWidth="1"/>
  </cols>
  <sheetData>
    <row r="1" spans="1:32" ht="12.5" x14ac:dyDescent="0.25">
      <c r="A1" s="172" t="s">
        <v>159</v>
      </c>
    </row>
    <row r="3" spans="1:32" ht="65.25" customHeight="1" x14ac:dyDescent="0.3">
      <c r="A3" s="7"/>
      <c r="B3" s="2"/>
      <c r="C3" s="2"/>
      <c r="D3" s="2"/>
      <c r="E3" s="193" t="s">
        <v>160</v>
      </c>
      <c r="F3" s="194"/>
      <c r="G3" s="194"/>
      <c r="H3" s="194"/>
      <c r="I3" s="194"/>
      <c r="J3" s="194"/>
      <c r="K3" s="194"/>
      <c r="L3" s="194"/>
      <c r="M3" s="19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3" x14ac:dyDescent="0.3">
      <c r="A4" s="8" t="s">
        <v>2</v>
      </c>
      <c r="B4" s="8"/>
      <c r="C4" s="8"/>
      <c r="D4" s="8"/>
      <c r="E4" s="8"/>
      <c r="F4" s="8"/>
      <c r="G4" s="8"/>
      <c r="H4" s="9"/>
      <c r="I4" s="8"/>
      <c r="J4" s="8"/>
      <c r="K4" s="8"/>
      <c r="L4" s="8"/>
      <c r="M4" s="8"/>
      <c r="N4" s="8"/>
      <c r="O4" s="8"/>
      <c r="P4" s="8"/>
      <c r="Q4" s="8"/>
      <c r="R4" s="8"/>
      <c r="S4" s="2"/>
    </row>
    <row r="5" spans="1:32" ht="13" x14ac:dyDescent="0.3">
      <c r="A5" s="10">
        <v>1</v>
      </c>
      <c r="B5" s="11" t="s">
        <v>3</v>
      </c>
      <c r="C5" s="8"/>
      <c r="D5" s="8"/>
      <c r="E5" s="8"/>
      <c r="F5" s="8"/>
      <c r="G5" s="8"/>
      <c r="H5" s="9"/>
      <c r="I5" s="8"/>
      <c r="J5" s="8"/>
      <c r="K5" s="8"/>
      <c r="L5" s="12"/>
      <c r="M5" s="8" t="s">
        <v>4</v>
      </c>
      <c r="N5" s="8"/>
      <c r="O5" s="8"/>
      <c r="P5" s="8"/>
      <c r="Q5" s="8"/>
      <c r="R5" s="8"/>
      <c r="S5" s="2"/>
    </row>
    <row r="6" spans="1:32" ht="12.75" customHeight="1" x14ac:dyDescent="0.3">
      <c r="A6" s="10">
        <v>2</v>
      </c>
      <c r="B6" s="11" t="s">
        <v>5</v>
      </c>
      <c r="C6" s="8"/>
      <c r="D6" s="8"/>
      <c r="E6" s="8"/>
      <c r="F6" s="13" t="s">
        <v>6</v>
      </c>
      <c r="G6" s="8"/>
      <c r="H6" s="9"/>
      <c r="I6" s="8"/>
      <c r="J6" s="8"/>
      <c r="K6" s="8"/>
      <c r="L6" s="14"/>
      <c r="M6" s="8" t="s">
        <v>7</v>
      </c>
      <c r="N6" s="8"/>
      <c r="O6" s="8"/>
      <c r="P6" s="8"/>
      <c r="Q6" s="15" t="s">
        <v>8</v>
      </c>
      <c r="R6" s="8"/>
      <c r="S6" s="2"/>
    </row>
    <row r="7" spans="1:32" ht="12.75" customHeight="1" x14ac:dyDescent="0.3">
      <c r="A7" s="10" t="s">
        <v>9</v>
      </c>
      <c r="B7" s="11" t="s">
        <v>10</v>
      </c>
      <c r="C7" s="8"/>
      <c r="D7" s="8"/>
      <c r="E7" s="8"/>
      <c r="F7" s="8"/>
      <c r="G7" s="16" t="s">
        <v>11</v>
      </c>
      <c r="H7" s="9"/>
      <c r="I7" s="8"/>
      <c r="J7" s="8"/>
      <c r="K7" s="8"/>
      <c r="L7" s="17"/>
      <c r="M7" s="8" t="s">
        <v>12</v>
      </c>
      <c r="N7" s="8"/>
      <c r="O7" s="8"/>
      <c r="P7" s="15" t="s">
        <v>13</v>
      </c>
      <c r="Q7" s="8"/>
      <c r="R7" s="8"/>
      <c r="S7" s="2"/>
    </row>
    <row r="8" spans="1:32" ht="12.75" customHeight="1" x14ac:dyDescent="0.3">
      <c r="A8" s="10" t="s">
        <v>14</v>
      </c>
      <c r="B8" s="11" t="s">
        <v>15</v>
      </c>
      <c r="C8" s="8"/>
      <c r="D8" s="8"/>
      <c r="E8" s="8"/>
      <c r="F8" s="8"/>
      <c r="G8" s="8"/>
      <c r="H8" s="9"/>
      <c r="I8" s="8"/>
      <c r="J8" s="8"/>
      <c r="K8" s="8"/>
      <c r="L8" s="2"/>
      <c r="M8" s="2"/>
      <c r="N8" s="2"/>
      <c r="O8" s="2"/>
      <c r="P8" s="2"/>
      <c r="Q8" s="2"/>
      <c r="R8" s="2"/>
      <c r="S8" s="2"/>
    </row>
    <row r="9" spans="1:32" ht="12.75" customHeight="1" x14ac:dyDescent="0.3">
      <c r="A9" s="10" t="s">
        <v>16</v>
      </c>
      <c r="B9" s="8"/>
      <c r="C9" s="8"/>
      <c r="D9" s="8"/>
      <c r="E9" s="8"/>
      <c r="F9" s="8"/>
      <c r="G9" s="8"/>
      <c r="H9" s="9"/>
      <c r="I9" s="8"/>
      <c r="J9" s="8"/>
      <c r="K9" s="8"/>
      <c r="L9" s="2"/>
      <c r="M9" s="2"/>
      <c r="N9" s="2"/>
      <c r="O9" s="2"/>
      <c r="P9" s="2"/>
      <c r="Q9" s="2"/>
      <c r="R9" s="2"/>
      <c r="S9" s="2"/>
    </row>
    <row r="10" spans="1:32" ht="12.75" customHeight="1" x14ac:dyDescent="0.3">
      <c r="A10" s="10"/>
      <c r="B10" s="8"/>
      <c r="C10" s="8"/>
      <c r="D10" s="8"/>
      <c r="E10" s="8"/>
      <c r="F10" s="8"/>
      <c r="G10" s="8"/>
      <c r="H10" s="9"/>
      <c r="I10" s="8"/>
      <c r="J10" s="8"/>
      <c r="K10" s="8"/>
      <c r="L10" s="2"/>
      <c r="M10" s="2"/>
      <c r="N10" s="2"/>
      <c r="O10" s="2"/>
      <c r="P10" s="2"/>
      <c r="Q10" s="2"/>
      <c r="R10" s="2"/>
      <c r="S10" s="2"/>
    </row>
    <row r="11" spans="1:32" ht="12.75" customHeight="1" x14ac:dyDescent="0.3">
      <c r="A11" s="200" t="s">
        <v>17</v>
      </c>
      <c r="B11" s="192" t="s">
        <v>161</v>
      </c>
      <c r="C11" s="187"/>
      <c r="D11" s="188"/>
      <c r="E11" s="157" t="s">
        <v>19</v>
      </c>
      <c r="F11" s="19" t="s">
        <v>20</v>
      </c>
      <c r="G11" s="19" t="s">
        <v>20</v>
      </c>
      <c r="H11" s="203" t="s">
        <v>162</v>
      </c>
      <c r="I11" s="188"/>
      <c r="J11" s="186" t="s">
        <v>22</v>
      </c>
      <c r="K11" s="188"/>
      <c r="L11" s="157" t="s">
        <v>23</v>
      </c>
      <c r="M11" s="157" t="s">
        <v>24</v>
      </c>
      <c r="N11" s="157" t="s">
        <v>25</v>
      </c>
      <c r="O11" s="157" t="s">
        <v>26</v>
      </c>
      <c r="P11" s="157" t="s">
        <v>27</v>
      </c>
      <c r="Q11" s="186" t="s">
        <v>28</v>
      </c>
      <c r="R11" s="188"/>
      <c r="S11" s="157" t="s">
        <v>29</v>
      </c>
    </row>
    <row r="12" spans="1:32" ht="13" x14ac:dyDescent="0.3">
      <c r="A12" s="201"/>
      <c r="B12" s="54" t="s">
        <v>30</v>
      </c>
      <c r="C12" s="54" t="s">
        <v>31</v>
      </c>
      <c r="D12" s="54" t="s">
        <v>32</v>
      </c>
      <c r="E12" s="25" t="s">
        <v>33</v>
      </c>
      <c r="F12" s="22" t="s">
        <v>34</v>
      </c>
      <c r="G12" s="23" t="s">
        <v>35</v>
      </c>
      <c r="H12" s="25" t="s">
        <v>36</v>
      </c>
      <c r="I12" s="25" t="s">
        <v>37</v>
      </c>
      <c r="J12" s="25" t="s">
        <v>38</v>
      </c>
      <c r="K12" s="25" t="s">
        <v>39</v>
      </c>
      <c r="L12" s="25"/>
      <c r="M12" s="25"/>
      <c r="N12" s="25"/>
      <c r="O12" s="25"/>
      <c r="P12" s="25"/>
      <c r="Q12" s="25" t="s">
        <v>40</v>
      </c>
      <c r="R12" s="25" t="s">
        <v>41</v>
      </c>
      <c r="S12" s="25"/>
    </row>
    <row r="13" spans="1:32" ht="12.5" x14ac:dyDescent="0.25">
      <c r="A13" s="173" t="s">
        <v>163</v>
      </c>
      <c r="B13" s="55">
        <v>0</v>
      </c>
      <c r="C13" s="55">
        <v>0</v>
      </c>
      <c r="D13" s="54" t="s">
        <v>91</v>
      </c>
      <c r="E13" s="25">
        <v>50.8</v>
      </c>
      <c r="F13" s="31">
        <v>13.081</v>
      </c>
      <c r="G13" s="31"/>
      <c r="H13" s="81">
        <v>0.28000000000000003</v>
      </c>
      <c r="I13" s="81">
        <v>143.5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32" ht="12.5" x14ac:dyDescent="0.25">
      <c r="A14" s="173" t="s">
        <v>164</v>
      </c>
      <c r="B14" s="55">
        <v>0</v>
      </c>
      <c r="C14" s="55">
        <v>0</v>
      </c>
      <c r="D14" s="54" t="s">
        <v>91</v>
      </c>
      <c r="E14" s="25">
        <v>50.8</v>
      </c>
      <c r="F14" s="31">
        <v>5</v>
      </c>
      <c r="G14" s="31"/>
      <c r="H14" s="81">
        <v>-0.05</v>
      </c>
      <c r="I14" s="81">
        <v>-69.78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1:32" ht="12.5" x14ac:dyDescent="0.25">
      <c r="A15" s="173" t="s">
        <v>165</v>
      </c>
      <c r="B15" s="55">
        <v>0</v>
      </c>
      <c r="C15" s="55">
        <v>0</v>
      </c>
      <c r="D15" s="54" t="s">
        <v>91</v>
      </c>
      <c r="E15" s="25">
        <v>50.8</v>
      </c>
      <c r="F15" s="31">
        <v>13.081</v>
      </c>
      <c r="G15" s="31"/>
      <c r="H15" s="81">
        <v>0.13</v>
      </c>
      <c r="I15" s="81">
        <v>101.765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</row>
    <row r="16" spans="1:32" ht="12.5" x14ac:dyDescent="0.25">
      <c r="A16" s="173" t="s">
        <v>166</v>
      </c>
      <c r="B16" s="55">
        <v>0</v>
      </c>
      <c r="C16" s="55">
        <v>0</v>
      </c>
      <c r="D16" s="54" t="s">
        <v>91</v>
      </c>
      <c r="E16" s="25">
        <v>50.8</v>
      </c>
      <c r="F16" s="31">
        <v>5</v>
      </c>
      <c r="G16" s="31"/>
      <c r="H16" s="81">
        <v>0</v>
      </c>
      <c r="I16" s="81">
        <v>166.564999999999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.5" x14ac:dyDescent="0.25">
      <c r="A17" s="173" t="s">
        <v>167</v>
      </c>
      <c r="B17" s="55">
        <v>0</v>
      </c>
      <c r="C17" s="55">
        <v>0</v>
      </c>
      <c r="D17" s="54" t="s">
        <v>91</v>
      </c>
      <c r="E17" s="25">
        <v>50.8</v>
      </c>
      <c r="F17" s="31">
        <v>5</v>
      </c>
      <c r="G17" s="31"/>
      <c r="H17" s="81">
        <v>0</v>
      </c>
      <c r="I17" s="81">
        <v>-17.3019999999999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2.5" x14ac:dyDescent="0.25">
      <c r="A18" s="173" t="s">
        <v>168</v>
      </c>
      <c r="B18" s="55">
        <v>0</v>
      </c>
      <c r="C18" s="55">
        <v>0</v>
      </c>
      <c r="D18" s="54" t="s">
        <v>91</v>
      </c>
      <c r="E18" s="25">
        <v>50.8</v>
      </c>
      <c r="F18" s="31">
        <v>13.081</v>
      </c>
      <c r="G18" s="31"/>
      <c r="H18" s="81">
        <v>9.2999999999999902E-2</v>
      </c>
      <c r="I18" s="81">
        <v>-135.93199999999899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1:19" ht="12.5" x14ac:dyDescent="0.25">
      <c r="A19" s="173" t="s">
        <v>169</v>
      </c>
      <c r="B19" s="55">
        <v>0</v>
      </c>
      <c r="C19" s="55">
        <v>0</v>
      </c>
      <c r="D19" s="54" t="s">
        <v>91</v>
      </c>
      <c r="E19" s="25"/>
      <c r="F19" s="25"/>
      <c r="G19" s="31"/>
      <c r="H19" s="81">
        <v>0.15190000000000001</v>
      </c>
      <c r="I19" s="81">
        <v>-89.811319999999895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ht="12.5" x14ac:dyDescent="0.25">
      <c r="A20" s="173" t="s">
        <v>170</v>
      </c>
      <c r="B20" s="55">
        <v>0</v>
      </c>
      <c r="C20" s="174">
        <v>0</v>
      </c>
      <c r="D20" s="54" t="s">
        <v>91</v>
      </c>
      <c r="E20" s="25">
        <v>150.75</v>
      </c>
      <c r="F20" s="25">
        <v>72.3</v>
      </c>
      <c r="G20" s="31"/>
      <c r="H20" s="81">
        <v>-0.15190000000000001</v>
      </c>
      <c r="I20" s="81">
        <v>-89.811319999999895</v>
      </c>
      <c r="J20" s="25">
        <v>534.29999999999995</v>
      </c>
      <c r="K20" s="25"/>
      <c r="L20" s="25"/>
      <c r="M20" s="25"/>
      <c r="N20" s="25"/>
      <c r="O20" s="25"/>
      <c r="P20" s="25"/>
      <c r="Q20" s="25"/>
      <c r="R20" s="25"/>
      <c r="S20" s="25"/>
    </row>
    <row r="22" spans="1:19" ht="13" x14ac:dyDescent="0.3">
      <c r="B22" s="192" t="s">
        <v>78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8"/>
      <c r="P22" s="25"/>
      <c r="Q22" s="25"/>
    </row>
    <row r="23" spans="1:19" ht="13" x14ac:dyDescent="0.3">
      <c r="A23" s="76" t="s">
        <v>17</v>
      </c>
      <c r="B23" s="189" t="s">
        <v>171</v>
      </c>
      <c r="C23" s="187"/>
      <c r="D23" s="188"/>
      <c r="E23" s="192" t="s">
        <v>79</v>
      </c>
      <c r="F23" s="187"/>
      <c r="G23" s="188"/>
      <c r="H23" s="192" t="s">
        <v>80</v>
      </c>
      <c r="I23" s="187"/>
      <c r="J23" s="188"/>
      <c r="K23" s="192" t="s">
        <v>81</v>
      </c>
      <c r="L23" s="187"/>
      <c r="M23" s="188"/>
      <c r="N23" s="192" t="s">
        <v>82</v>
      </c>
      <c r="O23" s="187"/>
      <c r="P23" s="188"/>
      <c r="Q23" s="25"/>
    </row>
    <row r="24" spans="1:19" ht="13" x14ac:dyDescent="0.3">
      <c r="A24" s="76"/>
      <c r="B24" s="190" t="s">
        <v>77</v>
      </c>
      <c r="C24" s="187"/>
      <c r="D24" s="188"/>
      <c r="E24" s="190" t="s">
        <v>77</v>
      </c>
      <c r="F24" s="187"/>
      <c r="G24" s="188"/>
      <c r="H24" s="190" t="s">
        <v>77</v>
      </c>
      <c r="I24" s="187"/>
      <c r="J24" s="188"/>
      <c r="K24" s="75"/>
      <c r="L24" s="75"/>
      <c r="M24" s="75"/>
      <c r="N24" s="202" t="s">
        <v>172</v>
      </c>
      <c r="O24" s="187"/>
      <c r="P24" s="188"/>
      <c r="Q24" s="25"/>
    </row>
    <row r="25" spans="1:19" ht="13" x14ac:dyDescent="0.3">
      <c r="A25" s="76"/>
      <c r="B25" s="75" t="s">
        <v>83</v>
      </c>
      <c r="C25" s="75" t="s">
        <v>84</v>
      </c>
      <c r="D25" s="75" t="s">
        <v>85</v>
      </c>
      <c r="E25" s="75" t="s">
        <v>83</v>
      </c>
      <c r="F25" s="75" t="s">
        <v>84</v>
      </c>
      <c r="G25" s="75" t="s">
        <v>85</v>
      </c>
      <c r="H25" s="75" t="s">
        <v>83</v>
      </c>
      <c r="I25" s="75" t="s">
        <v>84</v>
      </c>
      <c r="J25" s="75" t="s">
        <v>85</v>
      </c>
      <c r="K25" s="75" t="s">
        <v>83</v>
      </c>
      <c r="L25" s="75" t="s">
        <v>84</v>
      </c>
      <c r="M25" s="75" t="s">
        <v>85</v>
      </c>
      <c r="N25" s="75" t="s">
        <v>83</v>
      </c>
      <c r="O25" s="75" t="s">
        <v>84</v>
      </c>
      <c r="P25" s="75" t="s">
        <v>85</v>
      </c>
      <c r="Q25" s="25"/>
    </row>
    <row r="26" spans="1:19" ht="12.5" x14ac:dyDescent="0.25">
      <c r="A26" s="173" t="s">
        <v>173</v>
      </c>
      <c r="B26" s="175">
        <v>97.93</v>
      </c>
      <c r="C26" s="175">
        <v>-19416.900000000001</v>
      </c>
      <c r="D26" s="175">
        <v>4236.5</v>
      </c>
      <c r="E26" s="90">
        <f t="shared" ref="E26:G26" si="0">H26+N26</f>
        <v>4237.0439999999999</v>
      </c>
      <c r="F26" s="90">
        <f t="shared" si="0"/>
        <v>-19416.949000000001</v>
      </c>
      <c r="G26" s="176">
        <f t="shared" si="0"/>
        <v>-97.93</v>
      </c>
      <c r="H26" s="177">
        <v>-256.45600000000002</v>
      </c>
      <c r="I26" s="177">
        <v>-630.44899999999996</v>
      </c>
      <c r="J26" s="177">
        <v>-97.93</v>
      </c>
      <c r="K26" s="25"/>
      <c r="L26" s="25"/>
      <c r="M26" s="25"/>
      <c r="N26" s="178">
        <v>4493.5</v>
      </c>
      <c r="O26" s="178">
        <v>-18786.5</v>
      </c>
      <c r="P26" s="179">
        <v>0</v>
      </c>
      <c r="Q26" s="25" t="s">
        <v>157</v>
      </c>
    </row>
    <row r="27" spans="1:19" ht="12.5" x14ac:dyDescent="0.25">
      <c r="A27" s="173" t="s">
        <v>174</v>
      </c>
      <c r="B27" s="175">
        <v>97.93</v>
      </c>
      <c r="C27" s="175">
        <v>-17984.650000000001</v>
      </c>
      <c r="D27" s="175">
        <v>4677</v>
      </c>
      <c r="E27" s="90">
        <f t="shared" ref="E27:G27" si="1">H27+N26</f>
        <v>4677.5630000000001</v>
      </c>
      <c r="F27" s="90">
        <f t="shared" si="1"/>
        <v>-17984.557000000001</v>
      </c>
      <c r="G27" s="176">
        <f t="shared" si="1"/>
        <v>-97.93</v>
      </c>
      <c r="H27" s="177">
        <v>184.06299999999999</v>
      </c>
      <c r="I27" s="177">
        <v>801.94299999999998</v>
      </c>
      <c r="J27" s="177">
        <v>-97.93</v>
      </c>
      <c r="K27" s="25"/>
      <c r="L27" s="25"/>
      <c r="M27" s="25"/>
      <c r="N27" s="179"/>
      <c r="O27" s="179"/>
      <c r="P27" s="179"/>
      <c r="Q27" s="25"/>
    </row>
    <row r="28" spans="1:19" ht="12.5" x14ac:dyDescent="0.25">
      <c r="A28" s="173" t="s">
        <v>175</v>
      </c>
      <c r="B28" s="175">
        <v>97.93</v>
      </c>
      <c r="C28" s="175">
        <v>-19674.240000000002</v>
      </c>
      <c r="D28" s="175">
        <v>3948</v>
      </c>
      <c r="E28" s="90">
        <f t="shared" ref="E28:G28" si="2">H28+N26</f>
        <v>3948.0160000000001</v>
      </c>
      <c r="F28" s="90">
        <f t="shared" si="2"/>
        <v>-19674.240000000002</v>
      </c>
      <c r="G28" s="176">
        <f t="shared" si="2"/>
        <v>-97.93</v>
      </c>
      <c r="H28" s="177">
        <v>-545.48400000000004</v>
      </c>
      <c r="I28" s="177">
        <v>-887.74</v>
      </c>
      <c r="J28" s="177">
        <v>-97.93</v>
      </c>
      <c r="K28" s="25"/>
      <c r="L28" s="25"/>
      <c r="M28" s="25"/>
      <c r="N28" s="179"/>
      <c r="O28" s="179"/>
      <c r="P28" s="179"/>
      <c r="Q28" s="25"/>
    </row>
    <row r="29" spans="1:19" ht="12.5" x14ac:dyDescent="0.25">
      <c r="A29" s="173" t="s">
        <v>176</v>
      </c>
      <c r="B29" s="175">
        <v>97.93</v>
      </c>
      <c r="C29" s="175">
        <v>-19128.5999999999</v>
      </c>
      <c r="D29" s="175">
        <v>3710.5</v>
      </c>
      <c r="E29" s="90">
        <f t="shared" ref="E29:G29" si="3">H29+N26</f>
        <v>3710.241</v>
      </c>
      <c r="F29" s="90">
        <f t="shared" si="3"/>
        <v>-19128.394</v>
      </c>
      <c r="G29" s="176">
        <f t="shared" si="3"/>
        <v>-97.93</v>
      </c>
      <c r="H29" s="177">
        <v>-783.25900000000001</v>
      </c>
      <c r="I29" s="177">
        <v>-341.89400000000001</v>
      </c>
      <c r="J29" s="177">
        <v>-97.93</v>
      </c>
      <c r="K29" s="25"/>
      <c r="L29" s="25"/>
      <c r="M29" s="25"/>
      <c r="N29" s="179"/>
      <c r="O29" s="179"/>
      <c r="P29" s="179"/>
      <c r="Q29" s="25"/>
    </row>
    <row r="30" spans="1:19" ht="12.5" x14ac:dyDescent="0.25">
      <c r="A30" s="173" t="s">
        <v>177</v>
      </c>
      <c r="B30" s="175">
        <v>97.93</v>
      </c>
      <c r="C30" s="175">
        <v>-18554.191999999901</v>
      </c>
      <c r="D30" s="175">
        <v>5292.04899999999</v>
      </c>
      <c r="E30" s="90">
        <f t="shared" ref="E30:G30" si="4">H30+N26</f>
        <v>5292.049</v>
      </c>
      <c r="F30" s="90">
        <f t="shared" si="4"/>
        <v>-18554.191999999999</v>
      </c>
      <c r="G30" s="176">
        <f t="shared" si="4"/>
        <v>-97.93</v>
      </c>
      <c r="H30" s="177">
        <v>798.54899999999998</v>
      </c>
      <c r="I30" s="177">
        <v>232.30799999999999</v>
      </c>
      <c r="J30" s="177">
        <v>-97.93</v>
      </c>
      <c r="K30" s="25"/>
      <c r="L30" s="25"/>
      <c r="M30" s="25"/>
      <c r="N30" s="179"/>
      <c r="O30" s="179"/>
      <c r="P30" s="179"/>
      <c r="Q30" s="25"/>
    </row>
    <row r="31" spans="1:19" ht="12.5" x14ac:dyDescent="0.25">
      <c r="A31" s="173" t="s">
        <v>178</v>
      </c>
      <c r="B31" s="175">
        <v>97.796000000000006</v>
      </c>
      <c r="C31" s="175">
        <v>-19740.7</v>
      </c>
      <c r="D31" s="175">
        <v>751.5</v>
      </c>
      <c r="E31" s="90">
        <f t="shared" ref="E31:G31" si="5">H31+N31</f>
        <v>752.17200000000003</v>
      </c>
      <c r="F31" s="90">
        <f t="shared" si="5"/>
        <v>-19740.560000000001</v>
      </c>
      <c r="G31" s="176">
        <f t="shared" si="5"/>
        <v>-97.796000000000006</v>
      </c>
      <c r="H31" s="177">
        <v>752.17200000000003</v>
      </c>
      <c r="I31" s="177">
        <v>381.44</v>
      </c>
      <c r="J31" s="141">
        <v>-97.796000000000006</v>
      </c>
      <c r="K31" s="25"/>
      <c r="L31" s="25"/>
      <c r="M31" s="25"/>
      <c r="N31" s="179">
        <v>0</v>
      </c>
      <c r="O31" s="178">
        <v>-20122</v>
      </c>
      <c r="P31" s="179">
        <v>0</v>
      </c>
      <c r="Q31" s="25" t="s">
        <v>112</v>
      </c>
    </row>
    <row r="32" spans="1:19" ht="12.5" x14ac:dyDescent="0.25">
      <c r="A32" s="173" t="s">
        <v>179</v>
      </c>
      <c r="B32" s="180">
        <v>98.441999999999993</v>
      </c>
      <c r="C32" s="175">
        <v>-18597.5</v>
      </c>
      <c r="D32" s="175">
        <v>3951</v>
      </c>
      <c r="E32" s="90">
        <f t="shared" ref="E32:F32" si="6">H32+N26</f>
        <v>3951.558</v>
      </c>
      <c r="F32" s="90">
        <f t="shared" si="6"/>
        <v>-18597.258999999998</v>
      </c>
      <c r="G32" s="176">
        <f>J32+P31</f>
        <v>-98.441999999999993</v>
      </c>
      <c r="H32" s="177">
        <v>-541.94200000000001</v>
      </c>
      <c r="I32" s="177">
        <v>189.24100000000001</v>
      </c>
      <c r="J32" s="177">
        <v>-98.441999999999993</v>
      </c>
      <c r="K32" s="25"/>
      <c r="L32" s="25"/>
      <c r="M32" s="25"/>
      <c r="N32" s="179"/>
      <c r="O32" s="179"/>
      <c r="P32" s="179"/>
      <c r="Q32" s="25"/>
    </row>
    <row r="33" spans="1:17" ht="12.5" x14ac:dyDescent="0.25">
      <c r="A33" s="173" t="s">
        <v>180</v>
      </c>
      <c r="B33" s="31"/>
      <c r="C33" s="31"/>
      <c r="D33" s="31"/>
      <c r="E33" s="31"/>
      <c r="F33" s="31"/>
      <c r="G33" s="25"/>
      <c r="H33" s="25"/>
      <c r="I33" s="25"/>
      <c r="J33" s="25"/>
      <c r="K33" s="25"/>
      <c r="L33" s="25"/>
      <c r="M33" s="25"/>
      <c r="N33" s="179"/>
      <c r="O33" s="179"/>
      <c r="P33" s="179"/>
      <c r="Q33" s="25"/>
    </row>
    <row r="34" spans="1:17" ht="12.5" x14ac:dyDescent="0.25">
      <c r="A34" s="173" t="s">
        <v>181</v>
      </c>
      <c r="B34" s="180">
        <v>-691.41099999999994</v>
      </c>
      <c r="C34" s="175">
        <v>279177.7</v>
      </c>
      <c r="D34" s="175">
        <v>4931.4409999999898</v>
      </c>
      <c r="E34" s="90">
        <f t="shared" ref="E34:G34" si="7">H34+N34</f>
        <v>4932.1769999999997</v>
      </c>
      <c r="F34" s="90">
        <f t="shared" si="7"/>
        <v>279177.28999999998</v>
      </c>
      <c r="G34" s="176">
        <f t="shared" si="7"/>
        <v>691.41099999999994</v>
      </c>
      <c r="H34" s="141">
        <v>-533.43299999999999</v>
      </c>
      <c r="I34" s="177">
        <v>-189.9</v>
      </c>
      <c r="J34" s="141">
        <v>-98.441999999999993</v>
      </c>
      <c r="K34" s="25"/>
      <c r="L34" s="25"/>
      <c r="M34" s="25"/>
      <c r="N34" s="178">
        <f>5465.61</f>
        <v>5465.61</v>
      </c>
      <c r="O34" s="178">
        <v>279367.19</v>
      </c>
      <c r="P34" s="178">
        <f>789.853</f>
        <v>789.85299999999995</v>
      </c>
      <c r="Q34" s="25" t="s">
        <v>158</v>
      </c>
    </row>
    <row r="35" spans="1:17" ht="12.5" x14ac:dyDescent="0.25">
      <c r="A35" s="173" t="s">
        <v>182</v>
      </c>
      <c r="B35" s="32"/>
      <c r="C35" s="32"/>
      <c r="D35" s="32"/>
      <c r="E35" s="25"/>
      <c r="F35" s="25"/>
      <c r="G35" s="25"/>
      <c r="H35" s="25"/>
      <c r="I35" s="25"/>
      <c r="J35" s="25"/>
      <c r="K35" s="25"/>
      <c r="L35" s="25"/>
      <c r="M35" s="25"/>
      <c r="N35" s="179"/>
      <c r="O35" s="179"/>
      <c r="P35" s="179"/>
      <c r="Q35" s="25"/>
    </row>
    <row r="41" spans="1:17" ht="12.5" x14ac:dyDescent="0.25">
      <c r="E41" s="181"/>
    </row>
    <row r="45" spans="1:17" ht="12.5" x14ac:dyDescent="0.25">
      <c r="E45" s="181"/>
    </row>
  </sheetData>
  <mergeCells count="16">
    <mergeCell ref="Q11:R11"/>
    <mergeCell ref="J11:K11"/>
    <mergeCell ref="H11:I11"/>
    <mergeCell ref="B11:D11"/>
    <mergeCell ref="A11:A12"/>
    <mergeCell ref="K23:M23"/>
    <mergeCell ref="N23:P23"/>
    <mergeCell ref="N24:P24"/>
    <mergeCell ref="E3:M3"/>
    <mergeCell ref="B22:O22"/>
    <mergeCell ref="B23:D23"/>
    <mergeCell ref="E23:G23"/>
    <mergeCell ref="H23:J23"/>
    <mergeCell ref="B24:D24"/>
    <mergeCell ref="E24:G24"/>
    <mergeCell ref="H24:J24"/>
  </mergeCells>
  <hyperlinks>
    <hyperlink ref="A1" r:id="rId1" xr:uid="{00000000-0004-0000-0100-000000000000}"/>
    <hyperlink ref="F6" r:id="rId2" xr:uid="{00000000-0004-0000-0100-000001000000}"/>
    <hyperlink ref="Q6" r:id="rId3" xr:uid="{00000000-0004-0000-0100-000002000000}"/>
    <hyperlink ref="G7" r:id="rId4" xr:uid="{00000000-0004-0000-0100-000003000000}"/>
    <hyperlink ref="P7" r:id="rId5" xr:uid="{00000000-0004-0000-0100-000004000000}"/>
    <hyperlink ref="H11" r:id="rId6" xr:uid="{00000000-0004-0000-0100-000005000000}"/>
    <hyperlink ref="B23" r:id="rId7" xr:uid="{00000000-0004-0000-0100-000006000000}"/>
  </hyperlinks>
  <pageMargins left="0.7" right="0.7" top="0.75" bottom="0.75" header="0.3" footer="0.3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8:Q37"/>
  <sheetViews>
    <sheetView workbookViewId="0"/>
  </sheetViews>
  <sheetFormatPr defaultColWidth="12.6328125" defaultRowHeight="15" customHeight="1" x14ac:dyDescent="0.25"/>
  <sheetData>
    <row r="8" spans="1:17" x14ac:dyDescent="0.3">
      <c r="A8" s="182"/>
      <c r="B8" s="192" t="s">
        <v>161</v>
      </c>
      <c r="C8" s="187"/>
      <c r="D8" s="188"/>
      <c r="E8" s="157" t="s">
        <v>19</v>
      </c>
      <c r="F8" s="186" t="s">
        <v>183</v>
      </c>
      <c r="G8" s="188"/>
      <c r="H8" s="186" t="s">
        <v>184</v>
      </c>
      <c r="I8" s="188"/>
      <c r="J8" s="157" t="s">
        <v>23</v>
      </c>
      <c r="K8" s="157" t="s">
        <v>24</v>
      </c>
      <c r="L8" s="157" t="s">
        <v>25</v>
      </c>
      <c r="M8" s="157" t="s">
        <v>26</v>
      </c>
      <c r="N8" s="157" t="s">
        <v>27</v>
      </c>
      <c r="O8" s="186" t="s">
        <v>28</v>
      </c>
      <c r="P8" s="188"/>
      <c r="Q8" s="157" t="s">
        <v>29</v>
      </c>
    </row>
    <row r="9" spans="1:17" ht="15" customHeight="1" x14ac:dyDescent="0.25">
      <c r="A9" s="183"/>
      <c r="B9" s="54" t="s">
        <v>30</v>
      </c>
      <c r="C9" s="54" t="s">
        <v>31</v>
      </c>
      <c r="D9" s="54" t="s">
        <v>32</v>
      </c>
      <c r="E9" s="25"/>
      <c r="F9" s="25" t="s">
        <v>36</v>
      </c>
      <c r="G9" s="25" t="s">
        <v>37</v>
      </c>
      <c r="H9" s="25" t="s">
        <v>38</v>
      </c>
      <c r="I9" s="25" t="s">
        <v>39</v>
      </c>
      <c r="J9" s="25"/>
      <c r="K9" s="25"/>
      <c r="L9" s="25"/>
      <c r="M9" s="25"/>
      <c r="N9" s="25"/>
      <c r="O9" s="25" t="s">
        <v>40</v>
      </c>
      <c r="P9" s="25" t="s">
        <v>41</v>
      </c>
      <c r="Q9" s="25"/>
    </row>
    <row r="10" spans="1:17" ht="15" customHeight="1" x14ac:dyDescent="0.25">
      <c r="A10" s="184" t="s">
        <v>185</v>
      </c>
      <c r="B10" s="185"/>
      <c r="C10" s="55"/>
      <c r="D10" s="54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7" ht="15" customHeight="1" x14ac:dyDescent="0.25">
      <c r="A11" s="184" t="s">
        <v>186</v>
      </c>
      <c r="B11" s="185"/>
      <c r="C11" s="55"/>
      <c r="D11" s="5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15" customHeight="1" x14ac:dyDescent="0.25">
      <c r="A12" s="184" t="s">
        <v>187</v>
      </c>
      <c r="B12" s="185"/>
      <c r="C12" s="55"/>
      <c r="D12" s="54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ht="15" customHeight="1" x14ac:dyDescent="0.25">
      <c r="A13" s="184" t="s">
        <v>188</v>
      </c>
      <c r="B13" s="185"/>
      <c r="C13" s="55"/>
      <c r="D13" s="54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15" customHeight="1" x14ac:dyDescent="0.25">
      <c r="A14" s="184" t="s">
        <v>189</v>
      </c>
      <c r="B14" s="55"/>
      <c r="C14" s="55"/>
      <c r="D14" s="5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7" ht="15" customHeight="1" x14ac:dyDescent="0.25">
      <c r="A15" s="184" t="s">
        <v>190</v>
      </c>
      <c r="B15" s="55"/>
      <c r="C15" s="55"/>
      <c r="D15" s="54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7" ht="15" customHeight="1" x14ac:dyDescent="0.25">
      <c r="A16" s="184" t="s">
        <v>191</v>
      </c>
      <c r="B16" s="55"/>
      <c r="C16" s="55"/>
      <c r="D16" s="54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ht="15" customHeight="1" x14ac:dyDescent="0.25">
      <c r="A17" s="173" t="s">
        <v>192</v>
      </c>
      <c r="B17" s="55"/>
      <c r="C17" s="174"/>
      <c r="D17" s="54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ht="15" customHeight="1" x14ac:dyDescent="0.25">
      <c r="A18" s="173" t="s">
        <v>193</v>
      </c>
      <c r="B18" s="55"/>
      <c r="C18" s="174"/>
      <c r="D18" s="5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ht="15" customHeight="1" x14ac:dyDescent="0.25">
      <c r="A19" s="173" t="s">
        <v>194</v>
      </c>
      <c r="B19" s="55"/>
      <c r="C19" s="174"/>
      <c r="D19" s="54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ht="15" customHeight="1" x14ac:dyDescent="0.25">
      <c r="A20" s="173" t="s">
        <v>195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4" spans="1:17" x14ac:dyDescent="0.3">
      <c r="B24" s="192" t="s">
        <v>78</v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8"/>
    </row>
    <row r="25" spans="1:17" x14ac:dyDescent="0.3">
      <c r="A25" s="76" t="s">
        <v>17</v>
      </c>
      <c r="B25" s="192" t="s">
        <v>196</v>
      </c>
      <c r="C25" s="187"/>
      <c r="D25" s="188"/>
      <c r="E25" s="192" t="s">
        <v>79</v>
      </c>
      <c r="F25" s="187"/>
      <c r="G25" s="188"/>
      <c r="H25" s="192" t="s">
        <v>80</v>
      </c>
      <c r="I25" s="187"/>
      <c r="J25" s="188"/>
      <c r="K25" s="192" t="s">
        <v>81</v>
      </c>
      <c r="L25" s="187"/>
      <c r="M25" s="188"/>
      <c r="N25" s="75" t="s">
        <v>82</v>
      </c>
      <c r="O25" s="25"/>
    </row>
    <row r="26" spans="1:17" x14ac:dyDescent="0.3">
      <c r="A26" s="76"/>
      <c r="B26" s="75" t="s">
        <v>83</v>
      </c>
      <c r="C26" s="75" t="s">
        <v>84</v>
      </c>
      <c r="D26" s="75" t="s">
        <v>85</v>
      </c>
      <c r="E26" s="75" t="s">
        <v>83</v>
      </c>
      <c r="F26" s="75" t="s">
        <v>84</v>
      </c>
      <c r="G26" s="75" t="s">
        <v>85</v>
      </c>
      <c r="H26" s="75" t="s">
        <v>83</v>
      </c>
      <c r="I26" s="75" t="s">
        <v>84</v>
      </c>
      <c r="J26" s="75" t="s">
        <v>85</v>
      </c>
      <c r="K26" s="75" t="s">
        <v>83</v>
      </c>
      <c r="L26" s="75" t="s">
        <v>84</v>
      </c>
      <c r="M26" s="75" t="s">
        <v>85</v>
      </c>
      <c r="N26" s="75"/>
      <c r="O26" s="25"/>
    </row>
    <row r="27" spans="1:17" ht="15" customHeight="1" x14ac:dyDescent="0.25">
      <c r="A27" s="184" t="s">
        <v>185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7" ht="15" customHeight="1" x14ac:dyDescent="0.25">
      <c r="A28" s="184" t="s">
        <v>186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7" ht="15" customHeight="1" x14ac:dyDescent="0.25">
      <c r="A29" s="184" t="s">
        <v>187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7" ht="15" customHeight="1" x14ac:dyDescent="0.25">
      <c r="A30" s="184" t="s">
        <v>188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7" ht="15" customHeight="1" x14ac:dyDescent="0.25">
      <c r="A31" s="184" t="s">
        <v>189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7" ht="15" customHeight="1" x14ac:dyDescent="0.25">
      <c r="A32" s="184" t="s">
        <v>190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ht="15" customHeight="1" x14ac:dyDescent="0.25">
      <c r="A33" s="184" t="s">
        <v>191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ht="15" customHeight="1" x14ac:dyDescent="0.25">
      <c r="A34" s="173" t="s">
        <v>192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ht="15" customHeight="1" x14ac:dyDescent="0.25">
      <c r="A35" s="173" t="s">
        <v>193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ht="15" customHeight="1" x14ac:dyDescent="0.25">
      <c r="A36" s="173" t="s">
        <v>194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ht="15" customHeight="1" x14ac:dyDescent="0.25">
      <c r="A37" s="173" t="s">
        <v>195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</sheetData>
  <mergeCells count="9">
    <mergeCell ref="O8:P8"/>
    <mergeCell ref="B24:O24"/>
    <mergeCell ref="B25:D25"/>
    <mergeCell ref="E25:G25"/>
    <mergeCell ref="H25:J25"/>
    <mergeCell ref="K25:M25"/>
    <mergeCell ref="B8:D8"/>
    <mergeCell ref="F8:G8"/>
    <mergeCell ref="H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COC</vt:lpstr>
      <vt:lpstr>FC</vt:lpstr>
      <vt:lpstr>BHD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Ananyeva, Alena</cp:lastModifiedBy>
  <dcterms:created xsi:type="dcterms:W3CDTF">2026-07-16T22:19:18Z</dcterms:created>
  <dcterms:modified xsi:type="dcterms:W3CDTF">2026-07-16T22:19:18Z</dcterms:modified>
</cp:coreProperties>
</file>